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ttps://d.docs.live.net/704dc0850741dc06/Documents/PARISH COUNCIL/"/>
    </mc:Choice>
  </mc:AlternateContent>
  <xr:revisionPtr revIDLastSave="276" documentId="6_{AAEB7567-7F4A-448F-8A2D-B51F815D483E}" xr6:coauthVersionLast="43" xr6:coauthVersionMax="43" xr10:uidLastSave="{3FA68685-0C61-4A62-92A1-199399AAA049}"/>
  <bookViews>
    <workbookView xWindow="-120" yWindow="-120" windowWidth="20730" windowHeight="11160" activeTab="2" xr2:uid="{00000000-000D-0000-FFFF-FFFF00000000}"/>
  </bookViews>
  <sheets>
    <sheet name="CB 2018 2019 Analysis" sheetId="5" r:id="rId1"/>
    <sheet name="Cash Book 2018.19" sheetId="1" r:id="rId2"/>
    <sheet name="Report 2019" sheetId="2" r:id="rId3"/>
    <sheet name="Bank Rec 2019" sheetId="3" r:id="rId4"/>
    <sheet name="OS CHQS" sheetId="4" r:id="rId5"/>
    <sheet name="VA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1" i="3" l="1"/>
  <c r="F12" i="3"/>
  <c r="F11" i="3"/>
  <c r="F8" i="2"/>
  <c r="F10" i="1"/>
  <c r="F12" i="2" l="1"/>
  <c r="F23" i="2" l="1"/>
  <c r="F22" i="2"/>
  <c r="F20" i="2"/>
  <c r="F19" i="2"/>
  <c r="F18" i="2"/>
  <c r="F32" i="2" l="1"/>
  <c r="F29" i="2"/>
  <c r="F34" i="2" s="1"/>
  <c r="N24" i="5" l="1"/>
  <c r="I22" i="5"/>
  <c r="O22" i="5"/>
  <c r="O23" i="5"/>
  <c r="H23" i="5"/>
  <c r="G24" i="5"/>
  <c r="F36" i="1"/>
  <c r="H36" i="2" l="1"/>
  <c r="H12" i="2"/>
  <c r="O18" i="5" l="1"/>
  <c r="O19" i="5"/>
  <c r="O20" i="5"/>
  <c r="O21" i="5"/>
  <c r="O17" i="5"/>
  <c r="K16" i="5"/>
  <c r="O16" i="5" s="1"/>
  <c r="O6" i="5"/>
  <c r="G5" i="5"/>
  <c r="F43" i="2" l="1"/>
  <c r="M24" i="5" l="1"/>
  <c r="H24" i="5" l="1"/>
  <c r="K15" i="5"/>
  <c r="K24" i="5" s="1"/>
  <c r="O14" i="5"/>
  <c r="O12" i="5"/>
  <c r="J11" i="5"/>
  <c r="O11" i="5" s="1"/>
  <c r="O9" i="5"/>
  <c r="O13" i="5"/>
  <c r="O8" i="5"/>
  <c r="O7" i="5"/>
  <c r="I5" i="5"/>
  <c r="O5" i="5" s="1"/>
  <c r="J24" i="5" l="1"/>
  <c r="O15" i="5"/>
  <c r="I24" i="5"/>
  <c r="O10" i="5"/>
  <c r="L24" i="5"/>
  <c r="O24" i="5" l="1"/>
  <c r="F13" i="1"/>
  <c r="H32" i="2" l="1"/>
  <c r="H21" i="3" l="1"/>
  <c r="H25" i="3" s="1"/>
  <c r="H43" i="2"/>
</calcChain>
</file>

<file path=xl/sharedStrings.xml><?xml version="1.0" encoding="utf-8"?>
<sst xmlns="http://schemas.openxmlformats.org/spreadsheetml/2006/main" count="153" uniqueCount="123">
  <si>
    <t>£</t>
  </si>
  <si>
    <t>RECEIPTS</t>
  </si>
  <si>
    <t>PAYMENTS</t>
  </si>
  <si>
    <t>BUCKLAND PARISH COUNCIL</t>
  </si>
  <si>
    <t>PRECEPT</t>
  </si>
  <si>
    <t>INTEREST</t>
  </si>
  <si>
    <t>VAT REFUND</t>
  </si>
  <si>
    <t>TOTAL</t>
  </si>
  <si>
    <t>Clerks Salary</t>
  </si>
  <si>
    <t>Clerks Expenses</t>
  </si>
  <si>
    <t>Insurance</t>
  </si>
  <si>
    <t>Hall Rental</t>
  </si>
  <si>
    <t>Burial Ground/Churchyard</t>
  </si>
  <si>
    <t>Laverton Village Hall</t>
  </si>
  <si>
    <t>Subscriptions</t>
  </si>
  <si>
    <t>Audit Fee</t>
  </si>
  <si>
    <t>SURPLUS FOR YEAR</t>
  </si>
  <si>
    <t>GENERAL FUND B/F</t>
  </si>
  <si>
    <t>Bank Reconciliation</t>
  </si>
  <si>
    <t>Opening Balance</t>
  </si>
  <si>
    <t>Receipts for year</t>
  </si>
  <si>
    <t>Payments for year</t>
  </si>
  <si>
    <t>Represented by bank balances</t>
  </si>
  <si>
    <t>Treasurer's Account</t>
  </si>
  <si>
    <t>30 Day Business A/C</t>
  </si>
  <si>
    <t>B/FWD</t>
  </si>
  <si>
    <t>relating to expenses in the year.</t>
  </si>
  <si>
    <t>Use this figure in box 8 re GT</t>
  </si>
  <si>
    <t>DATE</t>
  </si>
  <si>
    <t>GAPTC Funding</t>
  </si>
  <si>
    <t>Vision ict</t>
  </si>
  <si>
    <t>GAPTC FUNDING</t>
  </si>
  <si>
    <t>Laptop</t>
  </si>
  <si>
    <t>Notice board</t>
  </si>
  <si>
    <t>Bridlepath</t>
  </si>
  <si>
    <t>Safe</t>
  </si>
  <si>
    <t>Defib Pads</t>
  </si>
  <si>
    <t xml:space="preserve"> </t>
  </si>
  <si>
    <t>2017/2018</t>
  </si>
  <si>
    <t>L V Hall (Rent)</t>
  </si>
  <si>
    <t>Date</t>
  </si>
  <si>
    <t>Payee</t>
  </si>
  <si>
    <t>Chq no</t>
  </si>
  <si>
    <t>PAYEE</t>
  </si>
  <si>
    <t>CHQ</t>
  </si>
  <si>
    <t xml:space="preserve">SALS </t>
  </si>
  <si>
    <t>EXPS</t>
  </si>
  <si>
    <t>ROOM HIRE</t>
  </si>
  <si>
    <t>MAINT</t>
  </si>
  <si>
    <t>VAT</t>
  </si>
  <si>
    <t>INSUR ESTAB</t>
  </si>
  <si>
    <t>SUBS/DONA</t>
  </si>
  <si>
    <t xml:space="preserve"> CHCK</t>
  </si>
  <si>
    <t>TBC</t>
  </si>
  <si>
    <t>Administration</t>
  </si>
  <si>
    <t>REPRESENTED BY:</t>
  </si>
  <si>
    <t>Lloyds Bank Tressurers Account</t>
  </si>
  <si>
    <t>Lloyds 30 Day</t>
  </si>
  <si>
    <t>L Jones (Microsoft)</t>
  </si>
  <si>
    <t>L Jones  Expenses Office</t>
  </si>
  <si>
    <t>Iain Selkirk</t>
  </si>
  <si>
    <t>Community First Trading</t>
  </si>
  <si>
    <t>Vison ICT</t>
  </si>
  <si>
    <t>O Walker Expense (E Bradley &amp; H Wheeler</t>
  </si>
  <si>
    <t>L Jones (Ink Cartridges &amp; Stamps)</t>
  </si>
  <si>
    <t>LVH Rent</t>
  </si>
  <si>
    <t>LVH Donation</t>
  </si>
  <si>
    <t>CBF Church Buckland</t>
  </si>
  <si>
    <t>PCC St Michael</t>
  </si>
  <si>
    <t>Vison ICT Feb19/Jan20</t>
  </si>
  <si>
    <t>Community Heartbeat</t>
  </si>
  <si>
    <t>Chris Arnold Tree Surgery</t>
  </si>
  <si>
    <t>Cash Books 2018/2019</t>
  </si>
  <si>
    <t>OUTSTANDING CHQ  31.03.2019</t>
  </si>
  <si>
    <t>VALUE</t>
  </si>
  <si>
    <t>L Jones  Ink &amp; Paper</t>
  </si>
  <si>
    <t>CHEQUE</t>
  </si>
  <si>
    <t>LJones Office 365</t>
  </si>
  <si>
    <t>LVH  Rent</t>
  </si>
  <si>
    <t>Community First Insurance</t>
  </si>
  <si>
    <t>10.07.2018</t>
  </si>
  <si>
    <t>Vision ICT Website</t>
  </si>
  <si>
    <t>20.08.2018</t>
  </si>
  <si>
    <t>O Walker  Wine (EB &amp; HW)</t>
  </si>
  <si>
    <t>L Jones  Ink &amp; Stamps</t>
  </si>
  <si>
    <t>L Jones Expenses milage</t>
  </si>
  <si>
    <t>LVH  Donation</t>
  </si>
  <si>
    <t>CBF Church of England</t>
  </si>
  <si>
    <t>PCC of St Michael</t>
  </si>
  <si>
    <t>Community Hearbeat  (Pads)</t>
  </si>
  <si>
    <t>Chis Arnold Tree Surgery</t>
  </si>
  <si>
    <t>2018/2019</t>
  </si>
  <si>
    <t>RECEIPTS &amp; PAYMENTS AACOUNT FOR THE YEAR 01/04/2018-31/03/2019</t>
  </si>
  <si>
    <t>Iain Selkirk Audit 2018</t>
  </si>
  <si>
    <t>VAT RETURN 2018/2019</t>
  </si>
  <si>
    <t>L Jones Expenses</t>
  </si>
  <si>
    <t>L Jones Salary</t>
  </si>
  <si>
    <t>Cartridge World &amp; Tesco</t>
  </si>
  <si>
    <t>Chq 415</t>
  </si>
  <si>
    <t>Chq 421</t>
  </si>
  <si>
    <t>Majestic</t>
  </si>
  <si>
    <t>Chq 420</t>
  </si>
  <si>
    <t>Chq 422</t>
  </si>
  <si>
    <t>Cartridge World</t>
  </si>
  <si>
    <t>Chq 429</t>
  </si>
  <si>
    <t>Chq 430</t>
  </si>
  <si>
    <t>Chq 431</t>
  </si>
  <si>
    <t>Chris Arnold Tre Surgery</t>
  </si>
  <si>
    <t>Chq 432</t>
  </si>
  <si>
    <t>Home Bargains Cartrdige World &amp; Tesco</t>
  </si>
  <si>
    <t>Reclaimed  14/03/2019</t>
  </si>
  <si>
    <t>Tree Surgery</t>
  </si>
  <si>
    <t>BANK ACCOUNT 07902268  SORT CODE 30-93-11</t>
  </si>
  <si>
    <t>DEP</t>
  </si>
  <si>
    <t>INTER</t>
  </si>
  <si>
    <t>INTE</t>
  </si>
  <si>
    <t>trfr</t>
  </si>
  <si>
    <t>BANK INTEREST</t>
  </si>
  <si>
    <t>appendix to Statement of Accounts for y/e to 31st March 2019</t>
  </si>
  <si>
    <t>Y/E 31 MARCH 2019</t>
  </si>
  <si>
    <t>L Jones Expenses (mileage)</t>
  </si>
  <si>
    <t>Vision ict Website</t>
  </si>
  <si>
    <t>Donation Paul Blakeman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</si>
</sst>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sz val="12"/>
      <color rgb="FF323233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0F0F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0" borderId="0" xfId="0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0" fontId="5" fillId="2" borderId="0" xfId="0" applyFont="1" applyFill="1"/>
    <xf numFmtId="4" fontId="5" fillId="0" borderId="0" xfId="0" applyNumberFormat="1" applyFont="1"/>
    <xf numFmtId="14" fontId="3" fillId="0" borderId="0" xfId="0" applyNumberFormat="1" applyFont="1"/>
    <xf numFmtId="0" fontId="4" fillId="0" borderId="0" xfId="0" applyFont="1" applyAlignment="1">
      <alignment wrapText="1"/>
    </xf>
    <xf numFmtId="14" fontId="5" fillId="0" borderId="0" xfId="0" applyNumberFormat="1" applyFont="1"/>
    <xf numFmtId="14" fontId="5" fillId="2" borderId="0" xfId="0" applyNumberFormat="1" applyFont="1" applyFill="1"/>
    <xf numFmtId="14" fontId="3" fillId="0" borderId="0" xfId="0" applyNumberFormat="1" applyFont="1" applyAlignment="1">
      <alignment horizontal="right"/>
    </xf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2" fontId="0" fillId="2" borderId="0" xfId="0" applyNumberFormat="1" applyFill="1"/>
    <xf numFmtId="2" fontId="1" fillId="2" borderId="0" xfId="0" applyNumberFormat="1" applyFont="1" applyFill="1"/>
    <xf numFmtId="2" fontId="3" fillId="2" borderId="0" xfId="0" applyNumberFormat="1" applyFont="1" applyFill="1"/>
    <xf numFmtId="1" fontId="0" fillId="2" borderId="0" xfId="0" applyNumberFormat="1" applyFill="1"/>
    <xf numFmtId="0" fontId="7" fillId="2" borderId="0" xfId="0" applyFont="1" applyFill="1"/>
    <xf numFmtId="164" fontId="0" fillId="2" borderId="0" xfId="0" applyNumberFormat="1" applyFill="1"/>
    <xf numFmtId="2" fontId="5" fillId="2" borderId="0" xfId="0" applyNumberFormat="1" applyFont="1" applyFill="1"/>
    <xf numFmtId="14" fontId="1" fillId="0" borderId="0" xfId="0" applyNumberFormat="1" applyFont="1"/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14" fontId="8" fillId="0" borderId="1" xfId="0" applyNumberFormat="1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5B8C-F08E-4C3A-A74E-106848374FC5}">
  <sheetPr>
    <pageSetUpPr fitToPage="1"/>
  </sheetPr>
  <dimension ref="A1:Q24"/>
  <sheetViews>
    <sheetView topLeftCell="A5" workbookViewId="0">
      <selection activeCell="Q23" sqref="Q23"/>
    </sheetView>
  </sheetViews>
  <sheetFormatPr defaultRowHeight="12.75"/>
  <cols>
    <col min="1" max="1" width="13.140625" customWidth="1"/>
    <col min="5" max="5" width="13.42578125" customWidth="1"/>
    <col min="7" max="7" width="10.28515625" customWidth="1"/>
    <col min="8" max="8" width="9.5703125" bestFit="1" customWidth="1"/>
    <col min="9" max="9" width="9.140625" customWidth="1"/>
    <col min="15" max="15" width="10.42578125" bestFit="1" customWidth="1"/>
  </cols>
  <sheetData>
    <row r="1" spans="1:17" ht="15.75">
      <c r="A1" s="5" t="s">
        <v>119</v>
      </c>
      <c r="B1" s="5"/>
    </row>
    <row r="4" spans="1:17" ht="31.5">
      <c r="A4" s="5" t="s">
        <v>28</v>
      </c>
      <c r="B4" s="5" t="s">
        <v>43</v>
      </c>
      <c r="C4" s="6"/>
      <c r="D4" s="6"/>
      <c r="E4" s="6"/>
      <c r="F4" s="5" t="s">
        <v>44</v>
      </c>
      <c r="G4" s="5" t="s">
        <v>7</v>
      </c>
      <c r="H4" s="5" t="s">
        <v>45</v>
      </c>
      <c r="I4" s="5" t="s">
        <v>46</v>
      </c>
      <c r="J4" s="13" t="s">
        <v>50</v>
      </c>
      <c r="K4" s="13" t="s">
        <v>51</v>
      </c>
      <c r="L4" s="13" t="s">
        <v>47</v>
      </c>
      <c r="M4" s="5" t="s">
        <v>48</v>
      </c>
      <c r="N4" s="5" t="s">
        <v>49</v>
      </c>
      <c r="O4" s="5" t="s">
        <v>52</v>
      </c>
      <c r="P4" s="1"/>
    </row>
    <row r="5" spans="1:17" ht="15">
      <c r="A5" s="15">
        <v>43194</v>
      </c>
      <c r="B5" s="6" t="s">
        <v>59</v>
      </c>
      <c r="C5" s="6"/>
      <c r="D5" s="6"/>
      <c r="E5" s="6"/>
      <c r="F5" s="6">
        <v>415</v>
      </c>
      <c r="G5" s="7">
        <f>33.98+5</f>
        <v>38.979999999999997</v>
      </c>
      <c r="H5" s="6"/>
      <c r="I5" s="7">
        <f>G5-N5</f>
        <v>32.319999999999993</v>
      </c>
      <c r="J5" s="6"/>
      <c r="K5" s="6"/>
      <c r="L5" s="6"/>
      <c r="M5" s="6"/>
      <c r="N5" s="7">
        <v>6.66</v>
      </c>
      <c r="O5" s="7">
        <f>G5-H5-I5-J5--K5-L5-M5-N5</f>
        <v>0</v>
      </c>
    </row>
    <row r="6" spans="1:17" ht="15">
      <c r="A6" s="15">
        <v>43196</v>
      </c>
      <c r="B6" s="6" t="s">
        <v>58</v>
      </c>
      <c r="C6" s="6"/>
      <c r="D6" s="6"/>
      <c r="E6" s="6"/>
      <c r="F6" s="6">
        <v>416</v>
      </c>
      <c r="G6" s="11">
        <v>59.99</v>
      </c>
      <c r="H6" s="6"/>
      <c r="I6" s="6"/>
      <c r="J6" s="11"/>
      <c r="K6" s="6">
        <v>59.99</v>
      </c>
      <c r="L6" s="6"/>
      <c r="M6" s="6"/>
      <c r="N6" s="7">
        <v>0</v>
      </c>
      <c r="O6" s="7">
        <f>G6-H6-I6-J6-K6-L6-M6-N6</f>
        <v>0</v>
      </c>
    </row>
    <row r="7" spans="1:17" ht="15">
      <c r="A7" s="15">
        <v>43217</v>
      </c>
      <c r="B7" s="6" t="s">
        <v>60</v>
      </c>
      <c r="C7" s="6"/>
      <c r="D7" s="6"/>
      <c r="E7" s="6"/>
      <c r="F7" s="6">
        <v>417</v>
      </c>
      <c r="G7" s="7">
        <v>75</v>
      </c>
      <c r="H7" s="6"/>
      <c r="I7" s="6"/>
      <c r="J7" s="6">
        <v>75</v>
      </c>
      <c r="K7" s="6"/>
      <c r="L7" s="6"/>
      <c r="M7" s="6"/>
      <c r="N7" s="7">
        <v>0</v>
      </c>
      <c r="O7" s="7">
        <f t="shared" ref="O7" si="0">G7-H7-I7-J7--K7-L7-M7-N7</f>
        <v>0</v>
      </c>
    </row>
    <row r="8" spans="1:17" ht="15">
      <c r="A8" s="15">
        <v>43224</v>
      </c>
      <c r="B8" s="6" t="s">
        <v>39</v>
      </c>
      <c r="C8" s="6"/>
      <c r="D8" s="6"/>
      <c r="E8" s="6"/>
      <c r="F8" s="6">
        <v>418</v>
      </c>
      <c r="G8" s="7">
        <v>20</v>
      </c>
      <c r="H8" s="6"/>
      <c r="I8" s="6"/>
      <c r="J8" s="7">
        <v>0</v>
      </c>
      <c r="K8" s="6"/>
      <c r="L8" s="7">
        <v>20</v>
      </c>
      <c r="M8" s="6"/>
      <c r="N8" s="7">
        <v>0</v>
      </c>
      <c r="O8" s="7">
        <f t="shared" ref="O8:O14" si="1">G8-H8-I8-J8--K8-L8-M8-N8</f>
        <v>0</v>
      </c>
    </row>
    <row r="9" spans="1:17" ht="15">
      <c r="A9" s="15">
        <v>43223</v>
      </c>
      <c r="B9" s="6" t="s">
        <v>61</v>
      </c>
      <c r="C9" s="6"/>
      <c r="D9" s="6"/>
      <c r="E9" s="6"/>
      <c r="F9" s="6">
        <v>419</v>
      </c>
      <c r="G9" s="7">
        <v>277.76</v>
      </c>
      <c r="H9" s="6"/>
      <c r="I9" s="6"/>
      <c r="J9" s="6">
        <v>277.76</v>
      </c>
      <c r="K9" s="6"/>
      <c r="L9" s="7"/>
      <c r="M9" s="6"/>
      <c r="N9" s="7">
        <v>0</v>
      </c>
      <c r="O9" s="7">
        <f t="shared" si="1"/>
        <v>0</v>
      </c>
    </row>
    <row r="10" spans="1:17" ht="15">
      <c r="A10" s="15">
        <v>43291</v>
      </c>
      <c r="B10" s="6" t="s">
        <v>62</v>
      </c>
      <c r="C10" s="6"/>
      <c r="D10" s="6"/>
      <c r="E10" s="6"/>
      <c r="F10" s="6">
        <v>420</v>
      </c>
      <c r="G10" s="7">
        <v>12</v>
      </c>
      <c r="H10" s="6"/>
      <c r="I10" s="6"/>
      <c r="J10" s="7">
        <v>10</v>
      </c>
      <c r="K10" s="6"/>
      <c r="L10" s="7"/>
      <c r="M10" s="6"/>
      <c r="N10" s="7">
        <v>2</v>
      </c>
      <c r="O10" s="7">
        <f t="shared" si="1"/>
        <v>0</v>
      </c>
    </row>
    <row r="11" spans="1:17" ht="15">
      <c r="A11" s="15">
        <v>43332</v>
      </c>
      <c r="B11" s="6" t="s">
        <v>63</v>
      </c>
      <c r="C11" s="6"/>
      <c r="D11" s="6"/>
      <c r="E11" s="6"/>
      <c r="F11" s="6">
        <v>421</v>
      </c>
      <c r="G11" s="7">
        <v>125.88</v>
      </c>
      <c r="H11" s="6"/>
      <c r="I11" s="6"/>
      <c r="J11" s="7">
        <f>G11-N11</f>
        <v>104.89999999999999</v>
      </c>
      <c r="K11" s="6"/>
      <c r="L11" s="7"/>
      <c r="M11" s="6"/>
      <c r="N11" s="6">
        <v>20.98</v>
      </c>
      <c r="O11" s="7">
        <f t="shared" si="1"/>
        <v>0</v>
      </c>
      <c r="Q11" s="3"/>
    </row>
    <row r="12" spans="1:17" ht="15">
      <c r="A12" s="15">
        <v>43347</v>
      </c>
      <c r="B12" s="6" t="s">
        <v>64</v>
      </c>
      <c r="C12" s="6"/>
      <c r="D12" s="6"/>
      <c r="E12" s="6"/>
      <c r="F12" s="6">
        <v>422</v>
      </c>
      <c r="G12" s="7">
        <v>36.94</v>
      </c>
      <c r="H12" s="6"/>
      <c r="I12" s="6">
        <v>31.94</v>
      </c>
      <c r="J12" s="7">
        <v>0</v>
      </c>
      <c r="K12" s="6"/>
      <c r="L12" s="7"/>
      <c r="M12" s="6"/>
      <c r="N12" s="7">
        <v>5</v>
      </c>
      <c r="O12" s="7">
        <f t="shared" si="1"/>
        <v>0</v>
      </c>
    </row>
    <row r="13" spans="1:17" ht="15">
      <c r="A13" s="15">
        <v>43374</v>
      </c>
      <c r="B13" s="6" t="s">
        <v>65</v>
      </c>
      <c r="C13" s="6"/>
      <c r="D13" s="6"/>
      <c r="E13" s="6"/>
      <c r="F13" s="6">
        <v>423</v>
      </c>
      <c r="G13" s="7">
        <v>20</v>
      </c>
      <c r="H13" s="6"/>
      <c r="I13" s="6"/>
      <c r="J13" s="6"/>
      <c r="K13" s="6"/>
      <c r="L13" s="7">
        <v>20</v>
      </c>
      <c r="M13" s="6"/>
      <c r="N13" s="7">
        <v>0</v>
      </c>
      <c r="O13" s="7">
        <f t="shared" si="1"/>
        <v>0</v>
      </c>
    </row>
    <row r="14" spans="1:17" ht="15">
      <c r="A14" s="15">
        <v>43418</v>
      </c>
      <c r="B14" s="6" t="s">
        <v>120</v>
      </c>
      <c r="C14" s="6"/>
      <c r="D14" s="6"/>
      <c r="E14" s="6"/>
      <c r="F14" s="6">
        <v>424</v>
      </c>
      <c r="G14" s="7">
        <v>25.2</v>
      </c>
      <c r="H14" s="6"/>
      <c r="I14" s="7">
        <v>25.2</v>
      </c>
      <c r="J14" s="6"/>
      <c r="K14" s="6"/>
      <c r="L14" s="7"/>
      <c r="M14" s="6"/>
      <c r="N14" s="7">
        <v>0</v>
      </c>
      <c r="O14" s="7">
        <f t="shared" si="1"/>
        <v>0</v>
      </c>
    </row>
    <row r="15" spans="1:17" ht="15">
      <c r="A15" s="15">
        <v>43425</v>
      </c>
      <c r="B15" s="6" t="s">
        <v>66</v>
      </c>
      <c r="C15" s="6"/>
      <c r="D15" s="6"/>
      <c r="E15" s="6"/>
      <c r="F15" s="6">
        <v>425</v>
      </c>
      <c r="G15" s="7">
        <v>400</v>
      </c>
      <c r="H15" s="6"/>
      <c r="I15" s="6"/>
      <c r="J15" s="6"/>
      <c r="K15" s="7">
        <f>G15</f>
        <v>400</v>
      </c>
      <c r="L15" s="7"/>
      <c r="M15" s="6"/>
      <c r="N15" s="7">
        <v>0</v>
      </c>
      <c r="O15" s="7">
        <f>G15-H15-I15-J15-K15-L15-M15-N15</f>
        <v>0</v>
      </c>
    </row>
    <row r="16" spans="1:17" ht="15">
      <c r="A16" s="15">
        <v>43425</v>
      </c>
      <c r="B16" s="6" t="s">
        <v>67</v>
      </c>
      <c r="C16" s="6"/>
      <c r="D16" s="6"/>
      <c r="E16" s="6"/>
      <c r="F16" s="6">
        <v>426</v>
      </c>
      <c r="G16" s="7">
        <v>250</v>
      </c>
      <c r="H16" s="6"/>
      <c r="I16" s="6"/>
      <c r="J16" s="7">
        <v>0</v>
      </c>
      <c r="K16" s="7">
        <f>G16</f>
        <v>250</v>
      </c>
      <c r="L16" s="7"/>
      <c r="M16" s="6"/>
      <c r="N16" s="7">
        <v>0</v>
      </c>
      <c r="O16" s="7">
        <f>G16-H16-I16-J16-K16-L16-M16-N16</f>
        <v>0</v>
      </c>
    </row>
    <row r="17" spans="1:15" ht="15">
      <c r="A17" s="15">
        <v>43425</v>
      </c>
      <c r="B17" s="6" t="s">
        <v>68</v>
      </c>
      <c r="C17" s="6"/>
      <c r="D17" s="6"/>
      <c r="E17" s="6"/>
      <c r="F17" s="6">
        <v>427</v>
      </c>
      <c r="G17" s="7">
        <v>250</v>
      </c>
      <c r="H17" s="6"/>
      <c r="I17" s="6"/>
      <c r="J17" s="7">
        <v>0</v>
      </c>
      <c r="K17" s="7">
        <v>250</v>
      </c>
      <c r="L17" s="6"/>
      <c r="M17" s="6"/>
      <c r="N17" s="7">
        <v>0</v>
      </c>
      <c r="O17" s="7">
        <f>G17-H17-I17-J17-K17-L17-M17-N17</f>
        <v>0</v>
      </c>
    </row>
    <row r="18" spans="1:15" ht="13.5" customHeight="1">
      <c r="A18" s="15">
        <v>43435</v>
      </c>
      <c r="B18" s="6" t="s">
        <v>65</v>
      </c>
      <c r="C18" s="6"/>
      <c r="D18" s="6"/>
      <c r="E18" s="6"/>
      <c r="F18" s="6">
        <v>428</v>
      </c>
      <c r="G18" s="7">
        <v>20</v>
      </c>
      <c r="H18" s="6"/>
      <c r="I18" s="6"/>
      <c r="J18" s="7"/>
      <c r="K18" s="6"/>
      <c r="L18" s="7">
        <v>20</v>
      </c>
      <c r="M18" s="6"/>
      <c r="N18" s="7">
        <v>0</v>
      </c>
      <c r="O18" s="7">
        <f t="shared" ref="O18:O23" si="2">G18-H18-I18-J18-K18-L18-M18-N18</f>
        <v>0</v>
      </c>
    </row>
    <row r="19" spans="1:15" ht="15" customHeight="1">
      <c r="A19" s="15">
        <v>43443</v>
      </c>
      <c r="B19" s="6" t="s">
        <v>69</v>
      </c>
      <c r="C19" s="6"/>
      <c r="D19" s="6"/>
      <c r="E19" s="6"/>
      <c r="F19" s="6">
        <v>429</v>
      </c>
      <c r="G19" s="7">
        <v>150</v>
      </c>
      <c r="H19" s="6"/>
      <c r="I19" s="6"/>
      <c r="J19" s="7">
        <v>125</v>
      </c>
      <c r="K19" s="6"/>
      <c r="L19" s="6"/>
      <c r="M19" s="6"/>
      <c r="N19" s="7">
        <v>25</v>
      </c>
      <c r="O19" s="7">
        <f t="shared" si="2"/>
        <v>0</v>
      </c>
    </row>
    <row r="20" spans="1:15" ht="16.5" customHeight="1">
      <c r="A20" s="15">
        <v>43451</v>
      </c>
      <c r="B20" s="6" t="s">
        <v>70</v>
      </c>
      <c r="C20" s="6"/>
      <c r="D20" s="6"/>
      <c r="E20" s="6"/>
      <c r="F20" s="6">
        <v>430</v>
      </c>
      <c r="G20" s="7">
        <v>87.6</v>
      </c>
      <c r="H20" s="6"/>
      <c r="I20" s="6"/>
      <c r="J20" s="7">
        <v>73</v>
      </c>
      <c r="K20" s="6"/>
      <c r="L20" s="6"/>
      <c r="M20" s="6"/>
      <c r="N20" s="7">
        <v>14.6</v>
      </c>
      <c r="O20" s="7">
        <f t="shared" si="2"/>
        <v>0</v>
      </c>
    </row>
    <row r="21" spans="1:15" ht="15">
      <c r="A21" s="15">
        <v>43464</v>
      </c>
      <c r="B21" s="6" t="s">
        <v>71</v>
      </c>
      <c r="C21" s="6"/>
      <c r="D21" s="6"/>
      <c r="E21" s="6"/>
      <c r="F21" s="6">
        <v>431</v>
      </c>
      <c r="G21" s="7">
        <v>144</v>
      </c>
      <c r="H21" s="6"/>
      <c r="I21" s="6"/>
      <c r="J21" s="7">
        <v>120</v>
      </c>
      <c r="K21" s="6"/>
      <c r="L21" s="6"/>
      <c r="M21" s="6"/>
      <c r="N21" s="7">
        <v>24</v>
      </c>
      <c r="O21" s="7">
        <f t="shared" si="2"/>
        <v>0</v>
      </c>
    </row>
    <row r="22" spans="1:15" ht="15">
      <c r="A22" s="15">
        <v>43525</v>
      </c>
      <c r="B22" s="6" t="s">
        <v>95</v>
      </c>
      <c r="C22" s="6"/>
      <c r="D22" s="6"/>
      <c r="E22" s="6"/>
      <c r="F22" s="6">
        <v>432</v>
      </c>
      <c r="G22" s="7">
        <v>39.200000000000003</v>
      </c>
      <c r="H22" s="6"/>
      <c r="I22" s="7">
        <f>G22-N22</f>
        <v>33.150000000000006</v>
      </c>
      <c r="J22" s="7"/>
      <c r="K22" s="6"/>
      <c r="L22" s="6"/>
      <c r="M22" s="6"/>
      <c r="N22" s="7">
        <v>6.05</v>
      </c>
      <c r="O22" s="7">
        <f t="shared" si="2"/>
        <v>0</v>
      </c>
    </row>
    <row r="23" spans="1:15" ht="15">
      <c r="A23" s="15">
        <v>43534</v>
      </c>
      <c r="B23" s="6" t="s">
        <v>96</v>
      </c>
      <c r="C23" s="6"/>
      <c r="D23" s="6"/>
      <c r="E23" s="6"/>
      <c r="F23" s="6">
        <v>433</v>
      </c>
      <c r="G23" s="7">
        <v>1300</v>
      </c>
      <c r="H23" s="7">
        <f>G23</f>
        <v>1300</v>
      </c>
      <c r="I23" s="6"/>
      <c r="J23" s="7"/>
      <c r="K23" s="6"/>
      <c r="L23" s="6"/>
      <c r="M23" s="6"/>
      <c r="N23" s="7"/>
      <c r="O23" s="7">
        <f t="shared" si="2"/>
        <v>0</v>
      </c>
    </row>
    <row r="24" spans="1:15" ht="15">
      <c r="A24" s="14"/>
      <c r="B24" s="6"/>
      <c r="C24" s="6"/>
      <c r="D24" s="6"/>
      <c r="E24" s="6"/>
      <c r="F24" s="6"/>
      <c r="G24" s="7">
        <f>SUM(G5:G23)</f>
        <v>3332.55</v>
      </c>
      <c r="H24" s="7">
        <f>SUM(H5:H16)</f>
        <v>0</v>
      </c>
      <c r="I24" s="7">
        <f>SUM(I5:I16)</f>
        <v>89.46</v>
      </c>
      <c r="J24" s="7">
        <f>SUM(J5:J17)</f>
        <v>467.65999999999997</v>
      </c>
      <c r="K24" s="7">
        <f t="shared" ref="K24:M24" si="3">SUM(K5:K17)</f>
        <v>959.99</v>
      </c>
      <c r="L24" s="7">
        <f t="shared" si="3"/>
        <v>40</v>
      </c>
      <c r="M24" s="7">
        <f t="shared" si="3"/>
        <v>0</v>
      </c>
      <c r="N24" s="7">
        <f>SUM(N5:N23)</f>
        <v>104.28999999999999</v>
      </c>
      <c r="O24" s="7">
        <f>SUM(O5:O16)</f>
        <v>0</v>
      </c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opLeftCell="A18" zoomScale="115" zoomScaleNormal="115" workbookViewId="0">
      <selection activeCell="F27" sqref="F27"/>
    </sheetView>
  </sheetViews>
  <sheetFormatPr defaultRowHeight="12.75"/>
  <cols>
    <col min="1" max="1" width="21.28515625" customWidth="1"/>
    <col min="4" max="4" width="12.28515625" customWidth="1"/>
    <col min="5" max="5" width="13.42578125" customWidth="1"/>
    <col min="6" max="6" width="14.42578125" customWidth="1"/>
    <col min="7" max="7" width="10.85546875" bestFit="1" customWidth="1"/>
    <col min="9" max="9" width="14.28515625" customWidth="1"/>
    <col min="11" max="11" width="9.5703125" bestFit="1" customWidth="1"/>
  </cols>
  <sheetData>
    <row r="1" spans="1:11" ht="15.75">
      <c r="B1" s="5" t="s">
        <v>72</v>
      </c>
      <c r="C1" s="5"/>
      <c r="D1" s="5"/>
      <c r="E1" s="5"/>
      <c r="F1" s="6"/>
      <c r="G1" s="6"/>
      <c r="H1" s="6"/>
      <c r="I1" s="6"/>
      <c r="J1" s="6"/>
    </row>
    <row r="2" spans="1:11" ht="15">
      <c r="B2" s="6"/>
      <c r="C2" s="6"/>
      <c r="D2" s="6"/>
      <c r="E2" s="6"/>
      <c r="F2" s="6"/>
      <c r="G2" s="6"/>
      <c r="H2" s="6"/>
      <c r="I2" s="6"/>
      <c r="J2" s="6"/>
    </row>
    <row r="3" spans="1:11" ht="15.75">
      <c r="B3" s="5"/>
      <c r="C3" s="5"/>
      <c r="D3" s="5"/>
      <c r="E3" s="5"/>
      <c r="F3" s="5"/>
      <c r="G3" s="5"/>
      <c r="H3" s="5"/>
      <c r="I3" s="5"/>
      <c r="J3" s="5"/>
      <c r="K3" s="1"/>
    </row>
    <row r="4" spans="1:11" ht="15">
      <c r="B4" s="6"/>
      <c r="C4" s="6"/>
      <c r="D4" s="6"/>
      <c r="E4" s="6"/>
      <c r="F4" s="6"/>
      <c r="G4" s="6"/>
      <c r="H4" s="6"/>
      <c r="I4" s="6"/>
      <c r="J4" s="6"/>
    </row>
    <row r="5" spans="1:11" ht="15.75">
      <c r="B5" s="6"/>
      <c r="C5" s="6"/>
      <c r="D5" s="6"/>
      <c r="E5" s="6"/>
      <c r="F5" s="5" t="s">
        <v>91</v>
      </c>
      <c r="G5" s="6"/>
      <c r="H5" s="6"/>
      <c r="I5" s="5"/>
      <c r="J5" s="6"/>
    </row>
    <row r="6" spans="1:11" ht="15">
      <c r="B6" s="6"/>
      <c r="C6" s="6"/>
      <c r="D6" s="6"/>
      <c r="E6" s="6"/>
      <c r="F6" s="7"/>
      <c r="G6" s="6"/>
      <c r="H6" s="6"/>
      <c r="I6" s="7"/>
      <c r="J6" s="6"/>
    </row>
    <row r="7" spans="1:11" ht="15.75">
      <c r="B7" s="5" t="s">
        <v>1</v>
      </c>
      <c r="C7" s="6"/>
      <c r="D7" s="6"/>
      <c r="E7" s="6"/>
      <c r="F7" s="7"/>
      <c r="G7" s="5"/>
      <c r="H7" s="6"/>
      <c r="I7" s="7"/>
      <c r="J7" s="6"/>
    </row>
    <row r="8" spans="1:11" ht="15.75">
      <c r="B8" s="6" t="s">
        <v>25</v>
      </c>
      <c r="C8" s="6"/>
      <c r="D8" s="6"/>
      <c r="E8" s="6"/>
      <c r="F8" s="7">
        <v>16169</v>
      </c>
      <c r="G8" s="5"/>
      <c r="H8" s="6"/>
      <c r="I8" s="7"/>
      <c r="J8" s="6"/>
    </row>
    <row r="9" spans="1:11" ht="15">
      <c r="B9" s="6" t="s">
        <v>4</v>
      </c>
      <c r="C9" s="6"/>
      <c r="D9" s="6"/>
      <c r="E9" s="6"/>
      <c r="F9" s="26">
        <v>9750</v>
      </c>
      <c r="G9" s="7"/>
      <c r="H9" s="6"/>
      <c r="I9" s="7"/>
      <c r="J9" s="6"/>
      <c r="K9" s="2"/>
    </row>
    <row r="10" spans="1:11" ht="15">
      <c r="B10" s="6" t="s">
        <v>6</v>
      </c>
      <c r="C10" s="6"/>
      <c r="D10" s="6"/>
      <c r="E10" s="6"/>
      <c r="F10" s="26">
        <f>72.28+104.29</f>
        <v>176.57</v>
      </c>
      <c r="G10" s="7"/>
      <c r="H10" s="6"/>
      <c r="I10" s="7"/>
      <c r="J10" s="6"/>
      <c r="K10" s="2"/>
    </row>
    <row r="11" spans="1:11" ht="15">
      <c r="B11" s="6" t="s">
        <v>29</v>
      </c>
      <c r="C11" s="6"/>
      <c r="D11" s="6"/>
      <c r="E11" s="6"/>
      <c r="F11" s="26">
        <v>0</v>
      </c>
      <c r="G11" s="7"/>
      <c r="H11" s="6"/>
      <c r="I11" s="8"/>
      <c r="J11" s="6"/>
      <c r="K11" s="2"/>
    </row>
    <row r="12" spans="1:11" ht="15">
      <c r="B12" s="6" t="s">
        <v>117</v>
      </c>
      <c r="C12" s="6"/>
      <c r="D12" s="6"/>
      <c r="E12" s="6"/>
      <c r="F12" s="7">
        <v>7.53</v>
      </c>
      <c r="G12" s="7"/>
      <c r="H12" s="6"/>
      <c r="I12" s="8"/>
      <c r="J12" s="6"/>
      <c r="K12" s="2"/>
    </row>
    <row r="13" spans="1:11" ht="15.75">
      <c r="B13" s="6" t="s">
        <v>7</v>
      </c>
      <c r="C13" s="6"/>
      <c r="D13" s="6"/>
      <c r="E13" s="6"/>
      <c r="F13" s="9">
        <f>SUM(F8:F12)</f>
        <v>26103.1</v>
      </c>
      <c r="G13" s="6"/>
      <c r="H13" s="6"/>
      <c r="I13" s="9"/>
      <c r="J13" s="7"/>
      <c r="K13" s="2"/>
    </row>
    <row r="14" spans="1:11" ht="15">
      <c r="B14" s="6"/>
      <c r="C14" s="6"/>
      <c r="D14" s="6"/>
      <c r="E14" s="6"/>
      <c r="F14" s="6"/>
      <c r="G14" s="6"/>
      <c r="H14" s="6"/>
      <c r="I14" s="7"/>
      <c r="J14" s="6"/>
      <c r="K14" s="2"/>
    </row>
    <row r="15" spans="1:11" ht="15">
      <c r="B15" s="6"/>
      <c r="C15" s="6"/>
      <c r="D15" s="6"/>
      <c r="E15" s="6"/>
      <c r="F15" s="6"/>
      <c r="G15" s="6"/>
      <c r="H15" s="6"/>
      <c r="I15" s="7"/>
      <c r="J15" s="6"/>
      <c r="K15" s="2"/>
    </row>
    <row r="16" spans="1:11" ht="15.75">
      <c r="A16" s="1" t="s">
        <v>28</v>
      </c>
      <c r="B16" s="5" t="s">
        <v>2</v>
      </c>
      <c r="C16" s="6"/>
      <c r="D16" s="6"/>
      <c r="E16" s="6" t="s">
        <v>76</v>
      </c>
      <c r="F16" s="6" t="s">
        <v>74</v>
      </c>
      <c r="G16" s="6"/>
      <c r="H16" s="6"/>
      <c r="I16" s="7"/>
      <c r="J16" s="6"/>
      <c r="K16" s="2"/>
    </row>
    <row r="17" spans="1:11" ht="15">
      <c r="A17" s="12">
        <v>43194</v>
      </c>
      <c r="B17" s="6" t="s">
        <v>75</v>
      </c>
      <c r="C17" s="6"/>
      <c r="D17" s="6"/>
      <c r="E17" s="6">
        <v>415</v>
      </c>
      <c r="F17" s="6">
        <v>38.979999999999997</v>
      </c>
      <c r="G17" s="7"/>
      <c r="H17" s="6"/>
      <c r="I17" s="7"/>
      <c r="J17" s="6"/>
      <c r="K17" s="2"/>
    </row>
    <row r="18" spans="1:11" ht="15">
      <c r="A18" s="12">
        <v>43196</v>
      </c>
      <c r="B18" s="6" t="s">
        <v>77</v>
      </c>
      <c r="C18" s="6"/>
      <c r="D18" s="6"/>
      <c r="E18" s="6">
        <v>416</v>
      </c>
      <c r="F18" s="6">
        <v>59.99</v>
      </c>
      <c r="G18" s="11"/>
      <c r="H18" s="6"/>
      <c r="I18" s="7"/>
      <c r="J18" s="6"/>
      <c r="K18" s="2"/>
    </row>
    <row r="19" spans="1:11" ht="15">
      <c r="A19" s="12">
        <v>43217</v>
      </c>
      <c r="B19" s="6" t="s">
        <v>93</v>
      </c>
      <c r="C19" s="6"/>
      <c r="D19" s="6"/>
      <c r="E19" s="6">
        <v>417</v>
      </c>
      <c r="F19" s="7">
        <v>75</v>
      </c>
      <c r="G19" s="7"/>
      <c r="H19" s="6"/>
      <c r="I19" s="7"/>
      <c r="J19" s="6"/>
      <c r="K19" s="2"/>
    </row>
    <row r="20" spans="1:11" ht="15">
      <c r="A20" s="12">
        <v>43224</v>
      </c>
      <c r="B20" s="6" t="s">
        <v>78</v>
      </c>
      <c r="C20" s="6"/>
      <c r="D20" s="6"/>
      <c r="E20" s="6">
        <v>418</v>
      </c>
      <c r="F20" s="7">
        <v>20</v>
      </c>
      <c r="G20" s="7"/>
      <c r="H20" s="6"/>
      <c r="I20" s="7"/>
      <c r="J20" s="6"/>
      <c r="K20" s="2"/>
    </row>
    <row r="21" spans="1:11" ht="15">
      <c r="A21" s="12">
        <v>43223</v>
      </c>
      <c r="B21" s="6" t="s">
        <v>79</v>
      </c>
      <c r="C21" s="6"/>
      <c r="D21" s="6"/>
      <c r="E21" s="6">
        <v>419</v>
      </c>
      <c r="F21" s="7">
        <v>277.76</v>
      </c>
      <c r="G21" s="7"/>
      <c r="H21" s="6"/>
      <c r="I21" s="7"/>
      <c r="J21" s="6"/>
      <c r="K21" s="2"/>
    </row>
    <row r="22" spans="1:11" ht="15">
      <c r="A22" s="16" t="s">
        <v>80</v>
      </c>
      <c r="B22" s="6" t="s">
        <v>81</v>
      </c>
      <c r="C22" s="6"/>
      <c r="D22" s="6"/>
      <c r="E22" s="6">
        <v>420</v>
      </c>
      <c r="F22" s="7">
        <v>12</v>
      </c>
      <c r="G22" s="7"/>
      <c r="H22" s="6"/>
      <c r="I22" s="7"/>
      <c r="J22" s="6"/>
      <c r="K22" s="2"/>
    </row>
    <row r="23" spans="1:11" ht="15">
      <c r="A23" s="16" t="s">
        <v>82</v>
      </c>
      <c r="B23" s="6" t="s">
        <v>83</v>
      </c>
      <c r="C23" s="6"/>
      <c r="D23" s="6"/>
      <c r="E23" s="6">
        <v>421</v>
      </c>
      <c r="F23" s="7">
        <v>125.88</v>
      </c>
      <c r="G23" s="7"/>
      <c r="H23" s="6"/>
      <c r="I23" s="7"/>
      <c r="J23" s="6"/>
      <c r="K23" s="2"/>
    </row>
    <row r="24" spans="1:11" ht="15">
      <c r="A24" s="12">
        <v>43347</v>
      </c>
      <c r="B24" s="6" t="s">
        <v>84</v>
      </c>
      <c r="C24" s="6"/>
      <c r="D24" s="6"/>
      <c r="E24" s="6">
        <v>422</v>
      </c>
      <c r="F24" s="7">
        <v>36.94</v>
      </c>
      <c r="G24" s="7"/>
      <c r="H24" s="6"/>
      <c r="I24" s="7"/>
      <c r="J24" s="6"/>
      <c r="K24" s="2"/>
    </row>
    <row r="25" spans="1:11" ht="15">
      <c r="A25" s="12">
        <v>43374</v>
      </c>
      <c r="B25" s="6" t="s">
        <v>78</v>
      </c>
      <c r="C25" s="6"/>
      <c r="D25" s="6"/>
      <c r="E25" s="6">
        <v>423</v>
      </c>
      <c r="F25" s="7">
        <v>20</v>
      </c>
      <c r="G25" s="7"/>
      <c r="H25" s="6"/>
      <c r="I25" s="7"/>
      <c r="J25" s="6"/>
      <c r="K25" s="2"/>
    </row>
    <row r="26" spans="1:11" ht="15">
      <c r="A26" s="12">
        <v>43418</v>
      </c>
      <c r="B26" s="6" t="s">
        <v>85</v>
      </c>
      <c r="C26" s="6"/>
      <c r="D26" s="6"/>
      <c r="E26" s="6">
        <v>424</v>
      </c>
      <c r="F26" s="7">
        <v>25.2</v>
      </c>
      <c r="G26" s="7"/>
      <c r="H26" s="6"/>
      <c r="I26" s="7"/>
      <c r="J26" s="6"/>
      <c r="K26" s="2"/>
    </row>
    <row r="27" spans="1:11" ht="15">
      <c r="A27" s="12">
        <v>43425</v>
      </c>
      <c r="B27" s="6" t="s">
        <v>86</v>
      </c>
      <c r="C27" s="6"/>
      <c r="D27" s="6"/>
      <c r="E27" s="6">
        <v>425</v>
      </c>
      <c r="F27" s="7">
        <v>400</v>
      </c>
      <c r="G27" s="7"/>
      <c r="H27" s="6"/>
      <c r="I27" s="7"/>
      <c r="J27" s="6"/>
      <c r="K27" s="2"/>
    </row>
    <row r="28" spans="1:11" ht="15">
      <c r="A28" s="12">
        <v>43425</v>
      </c>
      <c r="B28" s="6" t="s">
        <v>87</v>
      </c>
      <c r="C28" s="6"/>
      <c r="D28" s="6"/>
      <c r="E28" s="6">
        <v>426</v>
      </c>
      <c r="F28" s="7">
        <v>250</v>
      </c>
      <c r="G28" s="7"/>
      <c r="H28" s="6"/>
      <c r="I28" s="7"/>
      <c r="J28" s="6"/>
      <c r="K28" s="2"/>
    </row>
    <row r="29" spans="1:11" ht="15">
      <c r="A29" s="12">
        <v>43425</v>
      </c>
      <c r="B29" s="6" t="s">
        <v>88</v>
      </c>
      <c r="C29" s="6"/>
      <c r="D29" s="6"/>
      <c r="E29" s="6">
        <v>427</v>
      </c>
      <c r="F29" s="7">
        <v>250</v>
      </c>
      <c r="G29" s="7"/>
      <c r="H29" s="6"/>
      <c r="I29" s="7"/>
      <c r="J29" s="6"/>
      <c r="K29" s="2"/>
    </row>
    <row r="30" spans="1:11" ht="15">
      <c r="A30" s="12">
        <v>43435</v>
      </c>
      <c r="B30" s="6" t="s">
        <v>65</v>
      </c>
      <c r="C30" s="6"/>
      <c r="D30" s="6"/>
      <c r="E30" s="6">
        <v>428</v>
      </c>
      <c r="F30" s="7">
        <v>20</v>
      </c>
      <c r="G30" s="7"/>
      <c r="H30" s="6"/>
      <c r="I30" s="7"/>
      <c r="J30" s="6"/>
      <c r="K30" s="2"/>
    </row>
    <row r="31" spans="1:11" ht="15">
      <c r="A31" s="12">
        <v>43443</v>
      </c>
      <c r="B31" s="6" t="s">
        <v>81</v>
      </c>
      <c r="C31" s="6"/>
      <c r="D31" s="6"/>
      <c r="E31" s="6">
        <v>429</v>
      </c>
      <c r="F31" s="7">
        <v>150</v>
      </c>
      <c r="G31" s="7"/>
      <c r="H31" s="6"/>
      <c r="I31" s="7"/>
      <c r="J31" s="6"/>
      <c r="K31" s="2"/>
    </row>
    <row r="32" spans="1:11" ht="15">
      <c r="A32" s="12">
        <v>43451</v>
      </c>
      <c r="B32" s="6" t="s">
        <v>89</v>
      </c>
      <c r="C32" s="6"/>
      <c r="D32" s="6"/>
      <c r="E32" s="6">
        <v>430</v>
      </c>
      <c r="F32" s="7">
        <v>87.6</v>
      </c>
      <c r="G32" s="7"/>
      <c r="H32" s="6"/>
      <c r="I32" s="7"/>
      <c r="J32" s="6"/>
      <c r="K32" s="2"/>
    </row>
    <row r="33" spans="1:11" ht="15">
      <c r="A33" s="12">
        <v>43464</v>
      </c>
      <c r="B33" s="6" t="s">
        <v>90</v>
      </c>
      <c r="C33" s="6"/>
      <c r="D33" s="6"/>
      <c r="E33" s="6">
        <v>431</v>
      </c>
      <c r="F33" s="7">
        <v>144</v>
      </c>
      <c r="G33" s="7"/>
      <c r="H33" s="6"/>
      <c r="I33" s="7"/>
      <c r="J33" s="6"/>
      <c r="K33" s="2"/>
    </row>
    <row r="34" spans="1:11" ht="15">
      <c r="A34" s="12">
        <v>43525</v>
      </c>
      <c r="B34" s="6" t="s">
        <v>95</v>
      </c>
      <c r="C34" s="6"/>
      <c r="D34" s="6"/>
      <c r="E34" s="6">
        <v>432</v>
      </c>
      <c r="F34" s="7">
        <v>39.200000000000003</v>
      </c>
      <c r="G34" s="7"/>
      <c r="H34" s="6"/>
      <c r="I34" s="7"/>
      <c r="J34" s="6"/>
      <c r="K34" s="2"/>
    </row>
    <row r="35" spans="1:11" ht="15">
      <c r="A35" s="12">
        <v>43534</v>
      </c>
      <c r="B35" s="6" t="s">
        <v>96</v>
      </c>
      <c r="C35" s="6"/>
      <c r="D35" s="6"/>
      <c r="E35" s="6">
        <v>433</v>
      </c>
      <c r="F35" s="7">
        <v>1300</v>
      </c>
      <c r="G35" s="7"/>
      <c r="H35" s="6"/>
      <c r="I35" s="7"/>
      <c r="J35" s="6"/>
      <c r="K35" s="2"/>
    </row>
    <row r="36" spans="1:11" ht="15">
      <c r="A36" s="12"/>
      <c r="B36" s="6"/>
      <c r="C36" s="6"/>
      <c r="D36" s="6"/>
      <c r="E36" s="6"/>
      <c r="F36" s="7">
        <f>SUM(F17:F35)</f>
        <v>3332.55</v>
      </c>
      <c r="G36" s="7"/>
      <c r="H36" s="6"/>
      <c r="I36" s="7"/>
      <c r="J36" s="6"/>
      <c r="K36" s="2"/>
    </row>
    <row r="37" spans="1:11" ht="15">
      <c r="A37" s="12"/>
      <c r="B37" s="6"/>
      <c r="C37" s="6"/>
      <c r="D37" s="6"/>
      <c r="E37" s="6"/>
      <c r="F37" s="7"/>
      <c r="G37" s="7"/>
      <c r="H37" s="6"/>
      <c r="I37" s="7"/>
      <c r="J37" s="6"/>
      <c r="K37" s="2"/>
    </row>
    <row r="38" spans="1:11" ht="15.75">
      <c r="A38" s="27" t="s">
        <v>112</v>
      </c>
      <c r="B38" s="5"/>
      <c r="C38" s="5"/>
      <c r="D38" s="5"/>
      <c r="E38" s="5"/>
      <c r="F38" s="7"/>
      <c r="G38" s="7"/>
      <c r="H38" s="6"/>
      <c r="I38" s="7"/>
      <c r="J38" s="6"/>
      <c r="K38" s="2"/>
    </row>
    <row r="39" spans="1:11" ht="16.5" customHeight="1" thickBot="1">
      <c r="A39" s="32">
        <v>43535</v>
      </c>
      <c r="B39" s="28" t="s">
        <v>114</v>
      </c>
      <c r="C39" s="28"/>
      <c r="D39" s="29">
        <v>0.77</v>
      </c>
      <c r="E39" s="29"/>
      <c r="F39" s="30">
        <v>20090.97</v>
      </c>
      <c r="G39" s="7"/>
      <c r="H39" s="6"/>
      <c r="I39" s="7"/>
      <c r="J39" s="6"/>
      <c r="K39" s="2"/>
    </row>
    <row r="40" spans="1:11" ht="16.5" customHeight="1" thickBot="1">
      <c r="A40" s="32">
        <v>43508</v>
      </c>
      <c r="B40" s="28" t="s">
        <v>114</v>
      </c>
      <c r="C40" s="28"/>
      <c r="D40" s="29">
        <v>0.91</v>
      </c>
      <c r="E40" s="29"/>
      <c r="F40" s="30">
        <v>20090.2</v>
      </c>
      <c r="G40" s="7"/>
      <c r="H40" s="6"/>
      <c r="I40" s="7"/>
      <c r="J40" s="6"/>
      <c r="K40" s="2"/>
    </row>
    <row r="41" spans="1:11" ht="16.5" thickBot="1">
      <c r="A41" s="32">
        <v>43478</v>
      </c>
      <c r="B41" s="28" t="s">
        <v>115</v>
      </c>
      <c r="C41" s="28"/>
      <c r="D41" s="29">
        <v>0.83</v>
      </c>
      <c r="E41" s="29"/>
      <c r="F41" s="30">
        <v>20089.29</v>
      </c>
      <c r="G41" s="9"/>
      <c r="H41" s="6"/>
      <c r="I41" s="9"/>
      <c r="J41" s="6"/>
      <c r="K41" s="2"/>
    </row>
    <row r="42" spans="1:11" ht="16.5" thickBot="1">
      <c r="A42" s="32">
        <v>43448</v>
      </c>
      <c r="B42" s="28" t="s">
        <v>116</v>
      </c>
      <c r="C42" s="28" t="s">
        <v>113</v>
      </c>
      <c r="D42" s="30">
        <v>8000</v>
      </c>
      <c r="E42" s="29"/>
      <c r="F42" s="30">
        <v>20088.46</v>
      </c>
      <c r="G42" s="9"/>
      <c r="H42" s="6"/>
      <c r="I42" s="7"/>
      <c r="J42" s="6"/>
      <c r="K42" s="2"/>
    </row>
    <row r="43" spans="1:11" ht="15.75" thickBot="1">
      <c r="A43" s="32">
        <v>43419</v>
      </c>
      <c r="B43" s="28" t="s">
        <v>114</v>
      </c>
      <c r="C43" s="28"/>
      <c r="D43" s="29">
        <v>0.51</v>
      </c>
      <c r="E43" s="29"/>
      <c r="F43" s="30">
        <v>12088.46</v>
      </c>
      <c r="G43" s="7"/>
      <c r="H43" s="6"/>
      <c r="I43" s="7"/>
      <c r="J43" s="6"/>
      <c r="K43" s="2"/>
    </row>
    <row r="44" spans="1:11" ht="15.75" thickBot="1">
      <c r="A44" s="32">
        <v>43389</v>
      </c>
      <c r="B44" s="28" t="s">
        <v>114</v>
      </c>
      <c r="C44" s="28"/>
      <c r="D44" s="29">
        <v>0.51</v>
      </c>
      <c r="E44" s="29"/>
      <c r="F44" s="30">
        <v>12087.95</v>
      </c>
      <c r="G44" s="7"/>
      <c r="H44" s="6"/>
      <c r="I44" s="7"/>
      <c r="J44" s="6"/>
      <c r="K44" s="2"/>
    </row>
    <row r="45" spans="1:11" ht="15.75" thickBot="1">
      <c r="A45" s="32">
        <v>43360</v>
      </c>
      <c r="B45" s="28" t="s">
        <v>114</v>
      </c>
      <c r="C45" s="28"/>
      <c r="D45" s="29">
        <v>0.48</v>
      </c>
      <c r="E45" s="29"/>
      <c r="F45" s="30">
        <v>12087.44</v>
      </c>
      <c r="G45" s="7"/>
      <c r="H45" s="6"/>
      <c r="I45" s="7"/>
      <c r="J45" s="6"/>
      <c r="K45" s="2"/>
    </row>
    <row r="46" spans="1:11" ht="15.75" thickBot="1">
      <c r="A46" s="32">
        <v>43330</v>
      </c>
      <c r="B46" s="28" t="s">
        <v>114</v>
      </c>
      <c r="C46" s="28"/>
      <c r="D46" s="29">
        <v>0.53</v>
      </c>
      <c r="E46" s="29"/>
      <c r="F46" s="30">
        <v>12086.96</v>
      </c>
      <c r="G46" s="7"/>
      <c r="H46" s="6"/>
      <c r="I46" s="7"/>
      <c r="J46" s="6"/>
      <c r="K46" s="2"/>
    </row>
    <row r="47" spans="1:11" ht="18" customHeight="1" thickBot="1">
      <c r="A47" s="32">
        <v>43300</v>
      </c>
      <c r="B47" s="28" t="s">
        <v>114</v>
      </c>
      <c r="C47" s="28"/>
      <c r="D47" s="29">
        <v>0.51</v>
      </c>
      <c r="E47" s="29"/>
      <c r="F47" s="30">
        <v>12086.43</v>
      </c>
      <c r="G47" s="7"/>
      <c r="H47" s="6"/>
      <c r="I47" s="7"/>
      <c r="J47" s="6"/>
      <c r="K47" s="2"/>
    </row>
    <row r="48" spans="1:11" s="6" customFormat="1" ht="18" customHeight="1" thickBot="1">
      <c r="A48" s="32">
        <v>43271</v>
      </c>
      <c r="B48" s="28" t="s">
        <v>114</v>
      </c>
      <c r="C48" s="28"/>
      <c r="D48" s="29">
        <v>0.46</v>
      </c>
      <c r="E48" s="29"/>
      <c r="F48" s="30">
        <v>12085.92</v>
      </c>
      <c r="G48" s="7"/>
      <c r="I48" s="7"/>
      <c r="K48" s="7"/>
    </row>
    <row r="49" spans="1:11" s="6" customFormat="1" ht="15.75" customHeight="1" thickBot="1">
      <c r="A49" s="32">
        <v>43241</v>
      </c>
      <c r="B49" s="28" t="s">
        <v>114</v>
      </c>
      <c r="C49" s="28"/>
      <c r="D49" s="29">
        <v>0.55000000000000004</v>
      </c>
      <c r="E49" s="29"/>
      <c r="F49" s="30">
        <v>12085.46</v>
      </c>
      <c r="G49" s="7"/>
      <c r="I49" s="7"/>
      <c r="K49" s="7"/>
    </row>
    <row r="50" spans="1:11" s="6" customFormat="1" ht="13.5" customHeight="1" thickBot="1">
      <c r="A50" s="32">
        <v>43212</v>
      </c>
      <c r="B50" s="28" t="s">
        <v>114</v>
      </c>
      <c r="C50" s="28"/>
      <c r="D50" s="31">
        <v>0.5</v>
      </c>
      <c r="E50" s="29"/>
      <c r="F50" s="30">
        <v>12084.91</v>
      </c>
      <c r="G50" s="7"/>
      <c r="I50" s="7"/>
      <c r="K50" s="7"/>
    </row>
    <row r="51" spans="1:11" s="6" customFormat="1" ht="16.5" customHeight="1" thickBot="1">
      <c r="A51" s="32">
        <v>43182</v>
      </c>
      <c r="B51" s="28" t="s">
        <v>114</v>
      </c>
      <c r="C51" s="28"/>
      <c r="D51" s="29">
        <v>0.51</v>
      </c>
      <c r="E51" s="29"/>
      <c r="F51" s="30">
        <v>12084.41</v>
      </c>
      <c r="G51" s="7"/>
      <c r="I51" s="7"/>
      <c r="K51" s="7"/>
    </row>
    <row r="52" spans="1:11" ht="19.5" customHeight="1" thickBot="1">
      <c r="A52" s="32">
        <v>43155</v>
      </c>
      <c r="B52" s="28" t="s">
        <v>114</v>
      </c>
      <c r="C52" s="28"/>
      <c r="D52" s="29">
        <v>0.46</v>
      </c>
      <c r="E52" s="29"/>
      <c r="F52" s="30">
        <v>12083.9</v>
      </c>
      <c r="G52" s="7"/>
      <c r="H52" s="6"/>
      <c r="I52" s="7"/>
      <c r="J52" s="6"/>
      <c r="K52" s="2"/>
    </row>
    <row r="53" spans="1:11" ht="15.75">
      <c r="B53" s="6"/>
      <c r="C53" s="6"/>
      <c r="D53" s="6"/>
      <c r="E53" s="6"/>
      <c r="F53" s="6"/>
      <c r="G53" s="9"/>
      <c r="H53" s="6"/>
      <c r="I53" s="7"/>
      <c r="J53" s="6"/>
      <c r="K53" s="2"/>
    </row>
    <row r="54" spans="1:11" ht="15">
      <c r="B54" s="6"/>
      <c r="C54" s="6"/>
      <c r="D54" s="6"/>
      <c r="E54" s="6"/>
      <c r="F54" s="6"/>
      <c r="G54" s="7"/>
      <c r="H54" s="6"/>
      <c r="I54" s="7"/>
      <c r="J54" s="6"/>
      <c r="K54" s="2"/>
    </row>
    <row r="55" spans="1:11" ht="15">
      <c r="B55" s="6"/>
      <c r="C55" s="6"/>
      <c r="D55" s="6"/>
      <c r="E55" s="6"/>
      <c r="F55" s="6"/>
      <c r="G55" s="7"/>
      <c r="H55" s="6"/>
      <c r="I55" s="6"/>
      <c r="J55" s="6"/>
    </row>
    <row r="56" spans="1:11" ht="15">
      <c r="B56" s="6"/>
      <c r="C56" s="6"/>
      <c r="D56" s="6"/>
      <c r="E56" s="6"/>
      <c r="F56" s="6"/>
      <c r="G56" s="7"/>
      <c r="H56" s="6"/>
      <c r="I56" s="6"/>
      <c r="J56" s="6"/>
    </row>
    <row r="57" spans="1:11" ht="15">
      <c r="B57" s="6"/>
      <c r="C57" s="6"/>
      <c r="D57" s="6"/>
      <c r="E57" s="6"/>
      <c r="F57" s="6"/>
      <c r="G57" s="7"/>
      <c r="H57" s="6"/>
      <c r="I57" s="6"/>
      <c r="J57" s="6"/>
    </row>
    <row r="58" spans="1:11" ht="15">
      <c r="B58" s="6"/>
      <c r="C58" s="6"/>
      <c r="D58" s="6"/>
      <c r="E58" s="6"/>
      <c r="F58" s="6"/>
      <c r="G58" s="7"/>
      <c r="H58" s="6"/>
      <c r="I58" s="6"/>
      <c r="J58" s="6"/>
    </row>
    <row r="59" spans="1:11">
      <c r="G59" s="2"/>
    </row>
    <row r="60" spans="1:11">
      <c r="G60" s="2"/>
    </row>
    <row r="61" spans="1:11">
      <c r="G61" s="2"/>
    </row>
  </sheetData>
  <phoneticPr fontId="2" type="noConversion"/>
  <pageMargins left="0.75" right="0.75" top="1" bottom="1" header="0.5" footer="0.5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abSelected="1" zoomScale="130" zoomScaleNormal="130" workbookViewId="0">
      <pane ySplit="5" topLeftCell="A6" activePane="bottomLeft" state="frozen"/>
      <selection pane="bottomLeft" activeCell="J12" sqref="J12"/>
    </sheetView>
  </sheetViews>
  <sheetFormatPr defaultRowHeight="12.75"/>
  <cols>
    <col min="1" max="3" width="9.140625" style="17"/>
    <col min="4" max="4" width="10.42578125" style="17" customWidth="1"/>
    <col min="5" max="9" width="9.140625" style="17"/>
    <col min="10" max="10" width="9.5703125" style="17" customWidth="1"/>
    <col min="11" max="16384" width="9.140625" style="17"/>
  </cols>
  <sheetData>
    <row r="1" spans="1:11">
      <c r="A1" s="18" t="s">
        <v>3</v>
      </c>
      <c r="B1" s="18"/>
      <c r="C1" s="21"/>
    </row>
    <row r="3" spans="1:11">
      <c r="A3" s="18" t="s">
        <v>92</v>
      </c>
      <c r="B3" s="18"/>
      <c r="C3" s="18"/>
      <c r="D3" s="18"/>
      <c r="E3" s="18"/>
      <c r="F3" s="18"/>
      <c r="G3" s="18"/>
      <c r="H3" s="18"/>
    </row>
    <row r="5" spans="1:11">
      <c r="F5" s="19" t="s">
        <v>91</v>
      </c>
      <c r="H5" s="19" t="s">
        <v>38</v>
      </c>
    </row>
    <row r="6" spans="1:11">
      <c r="A6" s="18" t="s">
        <v>1</v>
      </c>
      <c r="F6" s="20" t="s">
        <v>0</v>
      </c>
      <c r="H6" s="17" t="s">
        <v>0</v>
      </c>
    </row>
    <row r="7" spans="1:11">
      <c r="A7" s="17" t="s">
        <v>4</v>
      </c>
      <c r="D7" s="20"/>
      <c r="F7" s="20">
        <v>9750</v>
      </c>
      <c r="H7" s="20">
        <v>11000</v>
      </c>
    </row>
    <row r="8" spans="1:11">
      <c r="A8" s="17" t="s">
        <v>6</v>
      </c>
      <c r="D8" s="20"/>
      <c r="F8" s="20">
        <f>72.28+104.29</f>
        <v>176.57</v>
      </c>
      <c r="H8" s="20">
        <v>0</v>
      </c>
    </row>
    <row r="9" spans="1:11">
      <c r="A9" s="19" t="s">
        <v>5</v>
      </c>
      <c r="D9" s="20"/>
      <c r="F9" s="22">
        <v>7.53</v>
      </c>
      <c r="H9" s="20">
        <v>3.6</v>
      </c>
      <c r="J9" s="19"/>
    </row>
    <row r="10" spans="1:11">
      <c r="A10" s="17" t="s">
        <v>31</v>
      </c>
      <c r="D10" s="20"/>
      <c r="F10" s="20">
        <v>0</v>
      </c>
      <c r="H10" s="20">
        <v>0</v>
      </c>
    </row>
    <row r="11" spans="1:11">
      <c r="A11" s="19" t="s">
        <v>53</v>
      </c>
      <c r="D11" s="20"/>
      <c r="F11" s="20">
        <v>0</v>
      </c>
      <c r="H11" s="20">
        <v>60</v>
      </c>
    </row>
    <row r="12" spans="1:11">
      <c r="F12" s="21">
        <f>SUM(F7:F11)</f>
        <v>9934.1</v>
      </c>
      <c r="H12" s="21">
        <f>SUM(H7:H11)</f>
        <v>11063.6</v>
      </c>
      <c r="J12" s="20"/>
    </row>
    <row r="13" spans="1:11">
      <c r="F13" s="20"/>
      <c r="H13" s="20"/>
    </row>
    <row r="14" spans="1:11">
      <c r="F14" s="20"/>
      <c r="H14" s="20"/>
    </row>
    <row r="15" spans="1:11">
      <c r="A15" s="18" t="s">
        <v>2</v>
      </c>
      <c r="F15" s="20"/>
      <c r="H15" s="20"/>
      <c r="K15" s="19"/>
    </row>
    <row r="16" spans="1:11">
      <c r="A16" s="17" t="s">
        <v>8</v>
      </c>
      <c r="D16" s="20"/>
      <c r="F16" s="20">
        <v>1300</v>
      </c>
      <c r="G16" s="20"/>
      <c r="H16" s="20">
        <v>1300</v>
      </c>
      <c r="J16" s="23"/>
    </row>
    <row r="17" spans="1:11">
      <c r="A17" s="17" t="s">
        <v>9</v>
      </c>
      <c r="D17" s="25"/>
      <c r="F17" s="20">
        <v>0</v>
      </c>
      <c r="G17" s="20"/>
      <c r="H17" s="20">
        <v>0</v>
      </c>
      <c r="J17" s="23"/>
      <c r="K17" s="23"/>
    </row>
    <row r="18" spans="1:11">
      <c r="A18" s="17" t="s">
        <v>10</v>
      </c>
      <c r="F18" s="22">
        <f>'Cash Book 2018.19'!F21</f>
        <v>277.76</v>
      </c>
      <c r="H18" s="20">
        <v>267.58999999999997</v>
      </c>
      <c r="J18" s="23"/>
      <c r="K18" s="23"/>
    </row>
    <row r="19" spans="1:11">
      <c r="A19" s="17" t="s">
        <v>11</v>
      </c>
      <c r="D19" s="20"/>
      <c r="F19" s="20">
        <f>'Cash Book 2018.19'!F20+'Cash Book 2018.19'!F25+'Cash Book 2018.19'!F30</f>
        <v>60</v>
      </c>
      <c r="H19" s="20">
        <v>80</v>
      </c>
      <c r="J19" s="23"/>
      <c r="K19" s="23"/>
    </row>
    <row r="20" spans="1:11">
      <c r="A20" s="17" t="s">
        <v>12</v>
      </c>
      <c r="D20" s="20"/>
      <c r="F20" s="22">
        <f>'Cash Book 2018.19'!F28+'Cash Book 2018.19'!F29</f>
        <v>500</v>
      </c>
      <c r="H20" s="20">
        <v>400</v>
      </c>
      <c r="J20" s="23"/>
      <c r="K20" s="23"/>
    </row>
    <row r="21" spans="1:11">
      <c r="A21" s="17" t="s">
        <v>13</v>
      </c>
      <c r="D21" s="20"/>
      <c r="F21" s="22">
        <v>400</v>
      </c>
      <c r="H21" s="20">
        <v>400</v>
      </c>
      <c r="J21" s="23"/>
      <c r="K21" s="23"/>
    </row>
    <row r="22" spans="1:11">
      <c r="A22" s="17" t="s">
        <v>14</v>
      </c>
      <c r="D22" s="20"/>
      <c r="F22" s="22">
        <f>'Cash Book 2018.19'!F18</f>
        <v>59.99</v>
      </c>
      <c r="H22" s="20">
        <v>103.08</v>
      </c>
      <c r="J22" s="23"/>
      <c r="K22" s="23"/>
    </row>
    <row r="23" spans="1:11">
      <c r="A23" s="17" t="s">
        <v>15</v>
      </c>
      <c r="D23" s="20"/>
      <c r="F23" s="22">
        <f>'Cash Book 2018.19'!F19</f>
        <v>75</v>
      </c>
      <c r="H23" s="20">
        <v>65</v>
      </c>
      <c r="J23" s="23"/>
      <c r="K23" s="23"/>
    </row>
    <row r="24" spans="1:11">
      <c r="A24" s="19" t="s">
        <v>32</v>
      </c>
      <c r="D24" s="20"/>
      <c r="F24" s="22">
        <v>0</v>
      </c>
      <c r="H24" s="22">
        <v>0</v>
      </c>
      <c r="J24" s="23"/>
      <c r="K24" s="23"/>
    </row>
    <row r="25" spans="1:11">
      <c r="A25" s="19" t="s">
        <v>33</v>
      </c>
      <c r="D25" s="20"/>
      <c r="F25" s="22">
        <v>0</v>
      </c>
      <c r="H25" s="22">
        <v>0</v>
      </c>
      <c r="I25" s="24"/>
      <c r="J25" s="23"/>
      <c r="K25" s="23"/>
    </row>
    <row r="26" spans="1:11">
      <c r="A26" s="19" t="s">
        <v>34</v>
      </c>
      <c r="D26" s="20"/>
      <c r="F26" s="22">
        <v>0</v>
      </c>
      <c r="H26" s="22">
        <v>0</v>
      </c>
      <c r="J26" s="23"/>
      <c r="K26" s="23"/>
    </row>
    <row r="27" spans="1:11">
      <c r="A27" s="19" t="s">
        <v>35</v>
      </c>
      <c r="D27" s="20"/>
      <c r="F27" s="22">
        <v>0</v>
      </c>
      <c r="H27" s="22">
        <v>0</v>
      </c>
      <c r="J27" s="23"/>
      <c r="K27" s="23"/>
    </row>
    <row r="28" spans="1:11">
      <c r="A28" s="19" t="s">
        <v>122</v>
      </c>
      <c r="D28" s="20"/>
      <c r="F28" s="22">
        <v>0</v>
      </c>
      <c r="H28" s="22">
        <v>200</v>
      </c>
      <c r="J28" s="23"/>
      <c r="K28" s="23"/>
    </row>
    <row r="29" spans="1:11">
      <c r="A29" s="19" t="s">
        <v>36</v>
      </c>
      <c r="D29" s="20"/>
      <c r="F29" s="22">
        <f>'Cash Book 2018.19'!F32</f>
        <v>87.6</v>
      </c>
      <c r="H29" s="22">
        <v>0</v>
      </c>
      <c r="J29" s="23"/>
      <c r="K29" s="23"/>
    </row>
    <row r="30" spans="1:11">
      <c r="A30" s="19" t="s">
        <v>54</v>
      </c>
      <c r="D30" s="20"/>
      <c r="F30" s="22">
        <f>'Cash Book 2018.19'!F17+'Cash Book 2018.19'!F24+'Cash Book 2018.19'!F23+'Cash Book 2018.19'!F34+'Cash Book 2018.19'!F26</f>
        <v>266.2</v>
      </c>
      <c r="H30" s="22">
        <v>308.67</v>
      </c>
      <c r="J30" s="23"/>
      <c r="K30" s="23"/>
    </row>
    <row r="31" spans="1:11">
      <c r="A31" s="19" t="s">
        <v>121</v>
      </c>
      <c r="D31" s="20"/>
      <c r="F31" s="22">
        <f>'Cash Book 2018.19'!F31+'Cash Book 2018.19'!F22</f>
        <v>162</v>
      </c>
      <c r="H31" s="22">
        <v>200</v>
      </c>
      <c r="J31" s="23"/>
      <c r="K31" s="23"/>
    </row>
    <row r="32" spans="1:11">
      <c r="A32" s="17" t="s">
        <v>111</v>
      </c>
      <c r="D32" s="20"/>
      <c r="F32" s="22">
        <f>'Cash Book 2018.19'!F33</f>
        <v>144</v>
      </c>
      <c r="G32" s="21"/>
      <c r="H32" s="21">
        <f>SUM(H16:H31)</f>
        <v>3324.34</v>
      </c>
    </row>
    <row r="33" spans="1:10">
      <c r="A33" s="19"/>
      <c r="D33" s="20"/>
      <c r="F33" s="22"/>
      <c r="G33" s="21"/>
      <c r="H33" s="21"/>
    </row>
    <row r="34" spans="1:10">
      <c r="D34" s="20"/>
      <c r="F34" s="21">
        <f>SUM(F16:F33)</f>
        <v>3332.5499999999997</v>
      </c>
      <c r="H34" s="21"/>
    </row>
    <row r="36" spans="1:10">
      <c r="A36" s="18" t="s">
        <v>16</v>
      </c>
      <c r="F36" s="20">
        <v>-2264.34</v>
      </c>
      <c r="G36" s="20"/>
      <c r="H36" s="20">
        <f t="shared" ref="H36" si="0">11063.6-3324.17</f>
        <v>7739.43</v>
      </c>
    </row>
    <row r="37" spans="1:10">
      <c r="A37" s="18" t="s">
        <v>17</v>
      </c>
      <c r="F37" s="22">
        <v>16169.2</v>
      </c>
      <c r="G37" s="19"/>
      <c r="H37" s="22">
        <v>8429.77</v>
      </c>
      <c r="I37" s="19"/>
    </row>
    <row r="38" spans="1:10">
      <c r="H38" s="21"/>
      <c r="J38" s="19"/>
    </row>
    <row r="40" spans="1:10">
      <c r="A40" s="19" t="s">
        <v>55</v>
      </c>
    </row>
    <row r="41" spans="1:10">
      <c r="A41" s="18" t="s">
        <v>56</v>
      </c>
      <c r="B41" s="18"/>
      <c r="D41" s="19"/>
      <c r="E41" s="19"/>
      <c r="F41" s="22">
        <v>2679.32</v>
      </c>
      <c r="H41" s="17">
        <v>6349.64</v>
      </c>
      <c r="I41" s="19"/>
    </row>
    <row r="42" spans="1:10">
      <c r="A42" s="18" t="s">
        <v>57</v>
      </c>
      <c r="B42" s="18"/>
      <c r="D42" s="19"/>
      <c r="E42" s="19"/>
      <c r="F42" s="22">
        <v>20090.97</v>
      </c>
      <c r="H42" s="17">
        <v>2080.13</v>
      </c>
      <c r="I42" s="19"/>
    </row>
    <row r="43" spans="1:10">
      <c r="F43" s="21">
        <f t="shared" ref="F43" si="1">SUM(F41:F42)</f>
        <v>22770.29</v>
      </c>
      <c r="G43" s="21"/>
      <c r="H43" s="21">
        <f>SUM(H41:H42)</f>
        <v>8429.77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5"/>
  <sheetViews>
    <sheetView zoomScale="115" zoomScaleNormal="115" workbookViewId="0">
      <pane ySplit="7" topLeftCell="A8" activePane="bottomLeft" state="frozen"/>
      <selection pane="bottomLeft" activeCell="L5" sqref="L5"/>
    </sheetView>
  </sheetViews>
  <sheetFormatPr defaultRowHeight="12.75"/>
  <cols>
    <col min="6" max="6" width="11.28515625" bestFit="1" customWidth="1"/>
    <col min="8" max="8" width="12" customWidth="1"/>
    <col min="10" max="10" width="11.28515625" bestFit="1" customWidth="1"/>
  </cols>
  <sheetData>
    <row r="1" spans="1:12" ht="15.75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</row>
    <row r="2" spans="1:12" ht="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>
      <c r="A3" s="6" t="s">
        <v>118</v>
      </c>
      <c r="B3" s="6"/>
      <c r="C3" s="6"/>
      <c r="D3" s="6"/>
      <c r="E3" s="6"/>
      <c r="F3" s="6"/>
      <c r="G3" s="6"/>
      <c r="H3" s="6"/>
      <c r="I3" s="6"/>
      <c r="J3" s="6"/>
    </row>
    <row r="4" spans="1:12" ht="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2" ht="15.75">
      <c r="A7" s="5" t="s">
        <v>18</v>
      </c>
      <c r="B7" s="5"/>
      <c r="C7" s="5"/>
      <c r="D7" s="6"/>
      <c r="E7" s="6"/>
      <c r="F7" s="6">
        <v>2019</v>
      </c>
      <c r="G7" s="6"/>
      <c r="H7" s="6">
        <v>2018</v>
      </c>
      <c r="I7" s="6"/>
      <c r="J7" s="6"/>
    </row>
    <row r="8" spans="1:12" ht="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15">
      <c r="A10" s="6" t="s">
        <v>19</v>
      </c>
      <c r="B10" s="6"/>
      <c r="C10" s="6"/>
      <c r="D10" s="6"/>
      <c r="E10" s="6"/>
      <c r="F10" s="7">
        <v>16169.2</v>
      </c>
      <c r="G10" s="6"/>
      <c r="H10" s="7">
        <v>8430</v>
      </c>
      <c r="I10" s="6"/>
      <c r="J10" s="7"/>
    </row>
    <row r="11" spans="1:12" ht="15">
      <c r="A11" s="6" t="s">
        <v>20</v>
      </c>
      <c r="B11" s="6"/>
      <c r="C11" s="6"/>
      <c r="D11" s="6"/>
      <c r="E11" s="6"/>
      <c r="F11" s="7">
        <f>9750+104.29+72.28</f>
        <v>9926.5700000000015</v>
      </c>
      <c r="G11" s="6"/>
      <c r="H11" s="7">
        <v>11060</v>
      </c>
      <c r="I11" s="6"/>
      <c r="J11" s="7"/>
      <c r="K11" s="3"/>
    </row>
    <row r="12" spans="1:12" ht="15.75">
      <c r="A12" s="6"/>
      <c r="B12" s="6"/>
      <c r="C12" s="6"/>
      <c r="D12" s="6"/>
      <c r="E12" s="6"/>
      <c r="F12" s="9">
        <f>SUM(F10:F11)</f>
        <v>26095.770000000004</v>
      </c>
      <c r="G12" s="9"/>
      <c r="H12" s="9">
        <v>19490</v>
      </c>
      <c r="I12" s="6"/>
      <c r="J12" s="9"/>
    </row>
    <row r="13" spans="1:12" ht="1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15">
      <c r="A14" s="6"/>
      <c r="B14" s="6"/>
      <c r="C14" s="6"/>
      <c r="D14" s="6"/>
      <c r="E14" s="6"/>
      <c r="F14" s="6"/>
      <c r="G14" s="6"/>
      <c r="H14" s="6"/>
      <c r="I14" s="6"/>
      <c r="J14" s="6"/>
      <c r="L14" s="6"/>
    </row>
    <row r="15" spans="1:12" ht="15.75">
      <c r="A15" s="6" t="s">
        <v>21</v>
      </c>
      <c r="B15" s="6"/>
      <c r="C15" s="6"/>
      <c r="D15" s="6"/>
      <c r="E15" s="6"/>
      <c r="F15" s="6">
        <v>-3332.55</v>
      </c>
      <c r="G15" s="6"/>
      <c r="H15" s="9">
        <v>-13324.3</v>
      </c>
      <c r="I15" s="6"/>
      <c r="J15" s="5"/>
    </row>
    <row r="16" spans="1:12" ht="1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4" ht="15">
      <c r="A17" s="6" t="s">
        <v>22</v>
      </c>
      <c r="B17" s="6"/>
      <c r="C17" s="6"/>
      <c r="D17" s="6"/>
      <c r="E17" s="6"/>
      <c r="F17" s="6"/>
      <c r="G17" s="6"/>
      <c r="H17" s="6"/>
      <c r="I17" s="6"/>
      <c r="J17" s="6"/>
    </row>
    <row r="18" spans="1:14" ht="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4" ht="15">
      <c r="A19" s="6" t="s">
        <v>23</v>
      </c>
      <c r="B19" s="6"/>
      <c r="C19" s="6"/>
      <c r="D19" s="6"/>
      <c r="E19" s="6"/>
      <c r="F19" s="7">
        <v>2679.32</v>
      </c>
      <c r="G19" s="6"/>
      <c r="H19" s="7">
        <v>12083.9</v>
      </c>
      <c r="I19" s="6"/>
      <c r="J19" s="6"/>
    </row>
    <row r="20" spans="1:14" ht="15">
      <c r="A20" s="6" t="s">
        <v>24</v>
      </c>
      <c r="B20" s="6"/>
      <c r="C20" s="6"/>
      <c r="D20" s="6"/>
      <c r="E20" s="6"/>
      <c r="F20" s="7">
        <v>20090.97</v>
      </c>
      <c r="G20" s="6"/>
      <c r="H20" s="7">
        <v>4121.3</v>
      </c>
      <c r="I20" s="6"/>
      <c r="J20" s="6"/>
    </row>
    <row r="21" spans="1:14" ht="15.75">
      <c r="A21" s="6"/>
      <c r="B21" s="6"/>
      <c r="C21" s="6"/>
      <c r="D21" s="6"/>
      <c r="E21" s="6"/>
      <c r="F21" s="9">
        <f t="shared" ref="F21" si="0">SUM(F19:F20)</f>
        <v>22770.29</v>
      </c>
      <c r="G21" s="9"/>
      <c r="H21" s="9">
        <f>SUM(H19:H20)</f>
        <v>16205.2</v>
      </c>
      <c r="I21" s="6"/>
      <c r="J21" s="5"/>
    </row>
    <row r="22" spans="1:14" ht="1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4" ht="15">
      <c r="A23" s="6"/>
      <c r="B23" s="6"/>
      <c r="C23" s="6"/>
      <c r="D23" s="6"/>
      <c r="E23" s="6"/>
      <c r="F23" s="7"/>
      <c r="G23" s="6"/>
      <c r="H23" s="7"/>
      <c r="I23" s="6"/>
      <c r="J23" s="6"/>
      <c r="N23" t="s">
        <v>37</v>
      </c>
    </row>
    <row r="24" spans="1:14" ht="15">
      <c r="A24" s="10" t="s">
        <v>26</v>
      </c>
      <c r="B24" s="6"/>
      <c r="C24" s="6"/>
      <c r="D24" s="6"/>
      <c r="E24" s="6"/>
      <c r="F24" s="6"/>
      <c r="G24" s="6"/>
      <c r="H24" s="6"/>
      <c r="I24" s="6"/>
      <c r="J24" s="6"/>
    </row>
    <row r="25" spans="1:14" ht="15.75">
      <c r="A25" s="6" t="s">
        <v>27</v>
      </c>
      <c r="B25" s="6"/>
      <c r="C25" s="6"/>
      <c r="D25" s="6"/>
      <c r="E25" s="6"/>
      <c r="F25" s="9" t="s">
        <v>37</v>
      </c>
      <c r="G25" s="9"/>
      <c r="H25" s="9">
        <f>H21-H23</f>
        <v>16205.2</v>
      </c>
      <c r="I25" s="6"/>
      <c r="J25" s="6"/>
    </row>
  </sheetData>
  <phoneticPr fontId="2" type="noConversion"/>
  <pageMargins left="0.75" right="0.75" top="1" bottom="1" header="0.5" footer="0.5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>
      <selection activeCell="E8" sqref="E8"/>
    </sheetView>
  </sheetViews>
  <sheetFormatPr defaultRowHeight="12.75"/>
  <cols>
    <col min="1" max="1" width="10.140625" bestFit="1" customWidth="1"/>
    <col min="2" max="2" width="12.28515625" customWidth="1"/>
  </cols>
  <sheetData>
    <row r="1" spans="1:7">
      <c r="A1" s="3" t="s">
        <v>73</v>
      </c>
    </row>
    <row r="2" spans="1:7">
      <c r="A2" s="3" t="s">
        <v>40</v>
      </c>
      <c r="B2" t="s">
        <v>41</v>
      </c>
      <c r="C2" t="s">
        <v>42</v>
      </c>
      <c r="D2" s="3" t="s">
        <v>0</v>
      </c>
    </row>
    <row r="3" spans="1:7">
      <c r="A3" s="12"/>
      <c r="B3" s="3"/>
      <c r="C3" s="3"/>
      <c r="D3" s="2"/>
    </row>
    <row r="4" spans="1:7">
      <c r="A4" s="12"/>
      <c r="B4" s="3"/>
      <c r="C4" s="3"/>
      <c r="D4" s="2"/>
      <c r="E4" s="2"/>
    </row>
    <row r="5" spans="1:7">
      <c r="A5" s="3"/>
      <c r="B5" s="3"/>
      <c r="D5" s="2"/>
      <c r="G5" s="3"/>
    </row>
    <row r="6" spans="1:7">
      <c r="A6" s="3"/>
      <c r="B6" s="3"/>
      <c r="D6" s="2"/>
    </row>
    <row r="7" spans="1:7">
      <c r="D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2FC7-4E59-4F69-A3FE-E7D438C717B4}">
  <dimension ref="A1:I12"/>
  <sheetViews>
    <sheetView workbookViewId="0">
      <selection activeCell="N10" sqref="N10"/>
    </sheetView>
  </sheetViews>
  <sheetFormatPr defaultRowHeight="12.75"/>
  <sheetData>
    <row r="1" spans="1:9">
      <c r="A1" s="1" t="s">
        <v>94</v>
      </c>
      <c r="B1" s="1"/>
      <c r="C1" s="1"/>
      <c r="E1" s="3" t="s">
        <v>110</v>
      </c>
    </row>
    <row r="4" spans="1:9">
      <c r="A4" s="3" t="s">
        <v>98</v>
      </c>
      <c r="D4" t="s">
        <v>97</v>
      </c>
      <c r="I4">
        <v>6.66</v>
      </c>
    </row>
    <row r="5" spans="1:9">
      <c r="A5" s="3" t="s">
        <v>101</v>
      </c>
      <c r="D5" s="3" t="s">
        <v>30</v>
      </c>
      <c r="I5" s="2">
        <v>2</v>
      </c>
    </row>
    <row r="6" spans="1:9">
      <c r="A6" s="3" t="s">
        <v>99</v>
      </c>
      <c r="D6" s="3" t="s">
        <v>100</v>
      </c>
      <c r="I6">
        <v>20.98</v>
      </c>
    </row>
    <row r="7" spans="1:9">
      <c r="A7" s="3" t="s">
        <v>102</v>
      </c>
      <c r="D7" s="3" t="s">
        <v>103</v>
      </c>
      <c r="I7" s="2">
        <v>5</v>
      </c>
    </row>
    <row r="8" spans="1:9">
      <c r="A8" s="3" t="s">
        <v>104</v>
      </c>
      <c r="D8" s="3" t="s">
        <v>30</v>
      </c>
      <c r="I8" s="2">
        <v>25</v>
      </c>
    </row>
    <row r="9" spans="1:9">
      <c r="A9" s="3" t="s">
        <v>105</v>
      </c>
      <c r="D9" s="3" t="s">
        <v>70</v>
      </c>
      <c r="I9" s="2">
        <v>14.6</v>
      </c>
    </row>
    <row r="10" spans="1:9">
      <c r="A10" s="3" t="s">
        <v>106</v>
      </c>
      <c r="D10" s="3" t="s">
        <v>107</v>
      </c>
      <c r="I10" s="2">
        <v>24</v>
      </c>
    </row>
    <row r="11" spans="1:9">
      <c r="A11" s="3" t="s">
        <v>108</v>
      </c>
      <c r="D11" s="3" t="s">
        <v>109</v>
      </c>
      <c r="I11">
        <v>6.05</v>
      </c>
    </row>
    <row r="12" spans="1:9">
      <c r="I12" s="1">
        <v>104.28999999999999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CB 2018 2019 Analysis</vt:lpstr>
      <vt:lpstr>Cash Book 2018.19</vt:lpstr>
      <vt:lpstr>Report 2019</vt:lpstr>
      <vt:lpstr>Bank Rec 2019</vt:lpstr>
      <vt:lpstr>OS CHQS</vt:lpstr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LORRAINE JONES</cp:lastModifiedBy>
  <cp:lastPrinted>2019-04-07T16:07:26Z</cp:lastPrinted>
  <dcterms:created xsi:type="dcterms:W3CDTF">2016-02-29T11:36:47Z</dcterms:created>
  <dcterms:modified xsi:type="dcterms:W3CDTF">2019-04-07T16:19:47Z</dcterms:modified>
</cp:coreProperties>
</file>