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/>
  <mc:AlternateContent xmlns:mc="http://schemas.openxmlformats.org/markup-compatibility/2006">
    <mc:Choice Requires="x15">
      <x15ac:absPath xmlns:x15ac="http://schemas.microsoft.com/office/spreadsheetml/2010/11/ac" url="https://d.docs.live.net/704dc0850741dc06/Documents/"/>
    </mc:Choice>
  </mc:AlternateContent>
  <xr:revisionPtr revIDLastSave="716" documentId="8_{22C9B5A5-C965-4645-AA25-C2E788B7D093}" xr6:coauthVersionLast="46" xr6:coauthVersionMax="46" xr10:uidLastSave="{C6798698-C369-4552-9D41-DC65AA8B2167}"/>
  <bookViews>
    <workbookView xWindow="-120" yWindow="-120" windowWidth="20730" windowHeight="11160" xr2:uid="{00000000-000D-0000-FFFF-FFFF00000000}"/>
  </bookViews>
  <sheets>
    <sheet name="CB 2020.2021 Analysis" sheetId="5" r:id="rId1"/>
    <sheet name="Cashbook2020.2021" sheetId="1" r:id="rId2"/>
    <sheet name="OS CHQS" sheetId="4" r:id="rId3"/>
    <sheet name="VAT" sheetId="6" r:id="rId4"/>
    <sheet name="Report 2021" sheetId="2" r:id="rId5"/>
    <sheet name="Recon 2021" sheetId="3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8" i="5" l="1"/>
  <c r="F30" i="2"/>
  <c r="F41" i="1"/>
  <c r="M8" i="5"/>
  <c r="M29" i="5"/>
  <c r="F34" i="2"/>
  <c r="F17" i="3"/>
  <c r="F39" i="2"/>
  <c r="H39" i="2"/>
  <c r="O16" i="5"/>
  <c r="F12" i="3"/>
  <c r="F22" i="3"/>
  <c r="H22" i="3"/>
  <c r="H12" i="3"/>
  <c r="H17" i="3" s="1"/>
  <c r="H34" i="2"/>
  <c r="H30" i="2"/>
  <c r="J16" i="5" l="1"/>
  <c r="F25" i="2"/>
  <c r="M23" i="5"/>
  <c r="O23" i="5" s="1"/>
  <c r="H29" i="5"/>
  <c r="O12" i="5"/>
  <c r="H12" i="5"/>
  <c r="O9" i="5"/>
  <c r="H9" i="5"/>
  <c r="F24" i="2"/>
  <c r="I17" i="5"/>
  <c r="G29" i="5"/>
  <c r="I29" i="5"/>
  <c r="J29" i="5"/>
  <c r="K29" i="5"/>
  <c r="L29" i="5"/>
  <c r="N29" i="5"/>
  <c r="F12" i="2"/>
  <c r="F26" i="2"/>
  <c r="N24" i="5"/>
  <c r="O10" i="5"/>
  <c r="K10" i="5"/>
  <c r="O15" i="5"/>
  <c r="F22" i="2"/>
  <c r="F20" i="2"/>
  <c r="F17" i="2"/>
  <c r="J15" i="5"/>
  <c r="F23" i="2" s="1"/>
  <c r="O5" i="5"/>
  <c r="J5" i="5"/>
  <c r="H28" i="5"/>
  <c r="O28" i="5" s="1"/>
  <c r="O20" i="5"/>
  <c r="O19" i="5"/>
  <c r="J20" i="5"/>
  <c r="J21" i="5"/>
  <c r="O21" i="5" s="1"/>
  <c r="J19" i="5"/>
  <c r="F29" i="5"/>
  <c r="O27" i="5"/>
  <c r="M25" i="5"/>
  <c r="O25" i="5" s="1"/>
  <c r="O26" i="5"/>
  <c r="O22" i="5"/>
  <c r="F28" i="2" l="1"/>
  <c r="F19" i="2"/>
  <c r="O17" i="5"/>
  <c r="N16" i="5"/>
  <c r="O14" i="5"/>
  <c r="O13" i="5"/>
  <c r="O6" i="5"/>
  <c r="O7" i="5"/>
  <c r="O11" i="5"/>
  <c r="O18" i="5" l="1"/>
  <c r="O29" i="5" l="1"/>
  <c r="F13" i="1"/>
  <c r="F29" i="2" l="1"/>
  <c r="O24" i="5"/>
</calcChain>
</file>

<file path=xl/sharedStrings.xml><?xml version="1.0" encoding="utf-8"?>
<sst xmlns="http://schemas.openxmlformats.org/spreadsheetml/2006/main" count="205" uniqueCount="140">
  <si>
    <t>£</t>
  </si>
  <si>
    <t>RECEIPTS</t>
  </si>
  <si>
    <t>PAYMENTS</t>
  </si>
  <si>
    <t>BUCKLAND PARISH COUNCIL</t>
  </si>
  <si>
    <t>PRECEPT</t>
  </si>
  <si>
    <t>INTEREST</t>
  </si>
  <si>
    <t>VAT REFUND</t>
  </si>
  <si>
    <t>TOTAL</t>
  </si>
  <si>
    <t>Clerks Salary</t>
  </si>
  <si>
    <t>Insurance</t>
  </si>
  <si>
    <t>Hall Rental</t>
  </si>
  <si>
    <t>Burial Ground/Churchyard</t>
  </si>
  <si>
    <t>Laverton Village Hall</t>
  </si>
  <si>
    <t>Subscriptions</t>
  </si>
  <si>
    <t>Audit Fee</t>
  </si>
  <si>
    <t>SURPLUS FOR YEAR</t>
  </si>
  <si>
    <t>GENERAL FUND B/F</t>
  </si>
  <si>
    <t>Bank Reconciliation</t>
  </si>
  <si>
    <t>Opening Balance</t>
  </si>
  <si>
    <t>Receipts for year</t>
  </si>
  <si>
    <t>Payments for year</t>
  </si>
  <si>
    <t>Represented by bank balances</t>
  </si>
  <si>
    <t>DATE</t>
  </si>
  <si>
    <t>GAPTC Funding</t>
  </si>
  <si>
    <t>GAPTC FUNDING</t>
  </si>
  <si>
    <t>Notice board</t>
  </si>
  <si>
    <t xml:space="preserve"> </t>
  </si>
  <si>
    <t>Date</t>
  </si>
  <si>
    <t>Payee</t>
  </si>
  <si>
    <t>Chq no</t>
  </si>
  <si>
    <t>PAYEE</t>
  </si>
  <si>
    <t>CHQ</t>
  </si>
  <si>
    <t xml:space="preserve">SALS </t>
  </si>
  <si>
    <t>ROOM HIRE</t>
  </si>
  <si>
    <t>MAINT</t>
  </si>
  <si>
    <t>VAT</t>
  </si>
  <si>
    <t>INSUR ESTAB</t>
  </si>
  <si>
    <t>SUBS/DONA</t>
  </si>
  <si>
    <t>TBC</t>
  </si>
  <si>
    <t>REPRESENTED BY:</t>
  </si>
  <si>
    <t>Lloyds Bank Tressurers Account</t>
  </si>
  <si>
    <t>Lloyds 30 Day</t>
  </si>
  <si>
    <t>VALUE</t>
  </si>
  <si>
    <t>CHEQUE</t>
  </si>
  <si>
    <t>Tree Surgery</t>
  </si>
  <si>
    <t>BANK INTEREST</t>
  </si>
  <si>
    <t>Vision ict Website</t>
  </si>
  <si>
    <t>2019/2020</t>
  </si>
  <si>
    <t>GAPTC</t>
  </si>
  <si>
    <t>RECEIPTS &amp; PAYMENTS AACOUNT FOR THE YEAR 01/04/2019-31/03/2020</t>
  </si>
  <si>
    <t xml:space="preserve"> CHECK</t>
  </si>
  <si>
    <t>PCC St Michael</t>
  </si>
  <si>
    <t>GB785375777</t>
  </si>
  <si>
    <t>GB563058932</t>
  </si>
  <si>
    <t>GB187551082</t>
  </si>
  <si>
    <t>Defib Pads/Battery</t>
  </si>
  <si>
    <t>Y/E 31 MARCH 2021</t>
  </si>
  <si>
    <t>2020/2021</t>
  </si>
  <si>
    <t>Office 365</t>
  </si>
  <si>
    <t>Iain Selkirk</t>
  </si>
  <si>
    <t>Community First</t>
  </si>
  <si>
    <t>Glasdon</t>
  </si>
  <si>
    <t>Postage</t>
  </si>
  <si>
    <t>Tesco</t>
  </si>
  <si>
    <t>Dan Wells</t>
  </si>
  <si>
    <t>Community Heartbeat</t>
  </si>
  <si>
    <t>Currys PC World</t>
  </si>
  <si>
    <t>P&amp;H Services Ltd</t>
  </si>
  <si>
    <t>Matthew Harvey</t>
  </si>
  <si>
    <t>CBF Church</t>
  </si>
  <si>
    <t>Cancelled</t>
  </si>
  <si>
    <t>O Walker</t>
  </si>
  <si>
    <t>2020/201</t>
  </si>
  <si>
    <t>OUTSTANDING CHQ  31.03.2021</t>
  </si>
  <si>
    <t>Inv Date</t>
  </si>
  <si>
    <t>Vat Reg No.</t>
  </si>
  <si>
    <t>GB155 8470 44</t>
  </si>
  <si>
    <t>VAT Amount</t>
  </si>
  <si>
    <t>Desc of goods</t>
  </si>
  <si>
    <t>Bin &amp; Post</t>
  </si>
  <si>
    <t xml:space="preserve">Supplied to </t>
  </si>
  <si>
    <t>BPC.</t>
  </si>
  <si>
    <t>Vat Reg No</t>
  </si>
  <si>
    <t>Accessibility report</t>
  </si>
  <si>
    <t>Supplied to BPC.</t>
  </si>
  <si>
    <t>GB220430231</t>
  </si>
  <si>
    <t>Desc of Goods</t>
  </si>
  <si>
    <t>Paper &amp; Ink</t>
  </si>
  <si>
    <t>Defib &amp; Cabinet</t>
  </si>
  <si>
    <t>GB226659943</t>
  </si>
  <si>
    <t xml:space="preserve">Desc of Goods </t>
  </si>
  <si>
    <t>Mcafee</t>
  </si>
  <si>
    <t>Supplied to BPC</t>
  </si>
  <si>
    <t>GB123983503</t>
  </si>
  <si>
    <t>Decs of Goods</t>
  </si>
  <si>
    <t>Install defib</t>
  </si>
  <si>
    <t>Wine</t>
  </si>
  <si>
    <t>GB883999143</t>
  </si>
  <si>
    <t>Bench repairs</t>
  </si>
  <si>
    <t>VAT RETURN 2020/2021</t>
  </si>
  <si>
    <t>RECLAIM</t>
  </si>
  <si>
    <t>Vision ict Ltd</t>
  </si>
  <si>
    <t>J Parker</t>
  </si>
  <si>
    <t>Web hosting</t>
  </si>
  <si>
    <t>Grit Bin</t>
  </si>
  <si>
    <t>Claim sent 03/03/2021</t>
  </si>
  <si>
    <t>Currys PC World Mcafee</t>
  </si>
  <si>
    <t>Iain Selkirk Audit</t>
  </si>
  <si>
    <t>Community First Insurance</t>
  </si>
  <si>
    <t>Glasdon Black Bin</t>
  </si>
  <si>
    <t>Website Accessibility Report</t>
  </si>
  <si>
    <t>GAPTC Clerks course (The Knowledge)</t>
  </si>
  <si>
    <t>Tesco Paper</t>
  </si>
  <si>
    <t>Dan Wells Grass Striiming &amp; Install two bins.</t>
  </si>
  <si>
    <t>Community Heartbeat Defib &amp; Cabinet</t>
  </si>
  <si>
    <t>Laverton Village Hall (Contribution re Noticebord)</t>
  </si>
  <si>
    <t>P&amp;H Services Ltd (Install defib at Laverton Meadow)</t>
  </si>
  <si>
    <t>Laverton Village Hall (donation)</t>
  </si>
  <si>
    <t>CBF Church (donation)</t>
  </si>
  <si>
    <t>PCC St Michael (donation)</t>
  </si>
  <si>
    <t>O Walker (wine re H Wheeler)</t>
  </si>
  <si>
    <t>Matthew Harvey (restore benches)</t>
  </si>
  <si>
    <t>Vision ict (Web hosting Feb21-Jan22)</t>
  </si>
  <si>
    <t>J Parker (Secure  benches)</t>
  </si>
  <si>
    <t>Glasdon (Grit Bin Laverton)</t>
  </si>
  <si>
    <t>GAPTC ( Subs 2021/2022)</t>
  </si>
  <si>
    <t>L. Jones (ClerkSalary)</t>
  </si>
  <si>
    <t>WEBSITE</t>
  </si>
  <si>
    <t>Vision itc Website</t>
  </si>
  <si>
    <t>Maintenance</t>
  </si>
  <si>
    <t>OFFICE EXP</t>
  </si>
  <si>
    <t>Admin/office Expense</t>
  </si>
  <si>
    <t>appendix to Statement of Accounts for y/e to 31st March 2021</t>
  </si>
  <si>
    <t>Cash Books 2020-2021</t>
  </si>
  <si>
    <t>Refund recvd 15/03/2021</t>
  </si>
  <si>
    <t>Treasurer's Account 01490227</t>
  </si>
  <si>
    <t>30 Deposit A/C 07902268</t>
  </si>
  <si>
    <t>Chq 479 yet to be presentd</t>
  </si>
  <si>
    <t>chq o.s</t>
  </si>
  <si>
    <t>not cashed insufficient funds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</si>
</sst>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u/>
      <sz val="12"/>
      <name val="Arial"/>
      <family val="2"/>
    </font>
    <font>
      <sz val="10"/>
      <color theme="1"/>
      <name val="Arial"/>
      <family val="2"/>
    </font>
    <font>
      <sz val="12"/>
      <color rgb="FF323233"/>
      <name val="&amp;quot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F0F0F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2" fontId="0" fillId="0" borderId="0" xfId="0" applyNumberFormat="1"/>
    <xf numFmtId="0" fontId="3" fillId="0" borderId="0" xfId="0" applyFont="1"/>
    <xf numFmtId="2" fontId="1" fillId="0" borderId="0" xfId="0" applyNumberFormat="1" applyFont="1"/>
    <xf numFmtId="0" fontId="4" fillId="0" borderId="0" xfId="0" applyFont="1"/>
    <xf numFmtId="0" fontId="5" fillId="0" borderId="0" xfId="0" applyFont="1"/>
    <xf numFmtId="2" fontId="5" fillId="0" borderId="0" xfId="0" applyNumberFormat="1" applyFont="1"/>
    <xf numFmtId="2" fontId="6" fillId="0" borderId="0" xfId="0" applyNumberFormat="1" applyFont="1"/>
    <xf numFmtId="2" fontId="4" fillId="0" borderId="0" xfId="0" applyNumberFormat="1" applyFont="1"/>
    <xf numFmtId="0" fontId="5" fillId="2" borderId="0" xfId="0" applyFont="1" applyFill="1"/>
    <xf numFmtId="4" fontId="5" fillId="0" borderId="0" xfId="0" applyNumberFormat="1" applyFont="1"/>
    <xf numFmtId="14" fontId="3" fillId="0" borderId="0" xfId="0" applyNumberFormat="1" applyFont="1"/>
    <xf numFmtId="0" fontId="4" fillId="0" borderId="0" xfId="0" applyFont="1" applyAlignment="1">
      <alignment wrapText="1"/>
    </xf>
    <xf numFmtId="14" fontId="5" fillId="0" borderId="0" xfId="0" applyNumberFormat="1" applyFont="1"/>
    <xf numFmtId="14" fontId="5" fillId="2" borderId="0" xfId="0" applyNumberFormat="1" applyFont="1" applyFill="1"/>
    <xf numFmtId="0" fontId="0" fillId="2" borderId="0" xfId="0" applyFill="1"/>
    <xf numFmtId="0" fontId="1" fillId="2" borderId="0" xfId="0" applyFont="1" applyFill="1"/>
    <xf numFmtId="0" fontId="3" fillId="2" borderId="0" xfId="0" applyFont="1" applyFill="1"/>
    <xf numFmtId="2" fontId="0" fillId="2" borderId="0" xfId="0" applyNumberFormat="1" applyFill="1"/>
    <xf numFmtId="2" fontId="1" fillId="2" borderId="0" xfId="0" applyNumberFormat="1" applyFont="1" applyFill="1"/>
    <xf numFmtId="2" fontId="3" fillId="2" borderId="0" xfId="0" applyNumberFormat="1" applyFont="1" applyFill="1"/>
    <xf numFmtId="1" fontId="0" fillId="2" borderId="0" xfId="0" applyNumberFormat="1" applyFill="1"/>
    <xf numFmtId="0" fontId="7" fillId="2" borderId="0" xfId="0" applyFont="1" applyFill="1"/>
    <xf numFmtId="2" fontId="5" fillId="2" borderId="0" xfId="0" applyNumberFormat="1" applyFont="1" applyFill="1"/>
    <xf numFmtId="14" fontId="1" fillId="0" borderId="0" xfId="0" applyNumberFormat="1" applyFont="1"/>
    <xf numFmtId="0" fontId="8" fillId="3" borderId="1" xfId="0" applyFont="1" applyFill="1" applyBorder="1" applyAlignment="1">
      <alignment horizontal="left" vertical="top" wrapText="1"/>
    </xf>
    <xf numFmtId="0" fontId="8" fillId="3" borderId="1" xfId="0" applyFont="1" applyFill="1" applyBorder="1" applyAlignment="1">
      <alignment horizontal="right" vertical="top" wrapText="1"/>
    </xf>
    <xf numFmtId="4" fontId="8" fillId="3" borderId="1" xfId="0" applyNumberFormat="1" applyFont="1" applyFill="1" applyBorder="1" applyAlignment="1">
      <alignment horizontal="right" vertical="top" wrapText="1"/>
    </xf>
    <xf numFmtId="2" fontId="8" fillId="3" borderId="1" xfId="0" applyNumberFormat="1" applyFont="1" applyFill="1" applyBorder="1" applyAlignment="1">
      <alignment horizontal="right" vertical="top" wrapText="1"/>
    </xf>
    <xf numFmtId="14" fontId="8" fillId="0" borderId="1" xfId="0" applyNumberFormat="1" applyFont="1" applyBorder="1" applyAlignment="1">
      <alignment horizontal="left" vertical="top" wrapText="1" indent="2"/>
    </xf>
    <xf numFmtId="14" fontId="3" fillId="0" borderId="0" xfId="0" applyNumberFormat="1" applyFont="1" applyAlignment="1">
      <alignment horizontal="left"/>
    </xf>
    <xf numFmtId="0" fontId="5" fillId="0" borderId="0" xfId="0" applyFont="1" applyAlignment="1">
      <alignment horizontal="center"/>
    </xf>
    <xf numFmtId="2" fontId="5" fillId="0" borderId="0" xfId="0" applyNumberFormat="1" applyFont="1" applyAlignment="1">
      <alignment horizontal="center"/>
    </xf>
    <xf numFmtId="14" fontId="3" fillId="2" borderId="0" xfId="0" applyNumberFormat="1" applyFont="1" applyFill="1" applyAlignment="1">
      <alignment horizontal="left"/>
    </xf>
    <xf numFmtId="14" fontId="0" fillId="0" borderId="0" xfId="0" applyNumberFormat="1"/>
    <xf numFmtId="2" fontId="0" fillId="0" borderId="0" xfId="0" applyNumberFormat="1" applyFill="1"/>
    <xf numFmtId="2" fontId="3" fillId="0" borderId="0" xfId="0" applyNumberFormat="1" applyFont="1" applyFill="1"/>
    <xf numFmtId="0" fontId="0" fillId="0" borderId="0" xfId="0" applyFill="1"/>
    <xf numFmtId="0" fontId="5" fillId="0" borderId="0" xfId="0" applyFont="1" applyFill="1"/>
    <xf numFmtId="2" fontId="5" fillId="0" borderId="0" xfId="0" applyNumberFormat="1" applyFont="1" applyFill="1"/>
    <xf numFmtId="0" fontId="0" fillId="0" borderId="0" xfId="0" applyNumberFormat="1"/>
    <xf numFmtId="14" fontId="1" fillId="0" borderId="0" xfId="0" applyNumberFormat="1" applyFont="1" applyAlignment="1">
      <alignment horizontal="left"/>
    </xf>
    <xf numFmtId="2" fontId="5" fillId="0" borderId="0" xfId="0" applyNumberFormat="1" applyFont="1" applyAlignment="1">
      <alignment horizontal="right"/>
    </xf>
    <xf numFmtId="14" fontId="5" fillId="0" borderId="0" xfId="0" applyNumberFormat="1" applyFont="1" applyAlignment="1">
      <alignment horizontal="left"/>
    </xf>
    <xf numFmtId="14" fontId="5" fillId="2" borderId="0" xfId="0" applyNumberFormat="1" applyFont="1" applyFill="1" applyAlignment="1">
      <alignment horizontal="left"/>
    </xf>
    <xf numFmtId="14" fontId="5" fillId="0" borderId="0" xfId="0" applyNumberFormat="1" applyFont="1" applyFill="1" applyAlignment="1">
      <alignment horizontal="left"/>
    </xf>
    <xf numFmtId="0" fontId="5" fillId="0" borderId="0" xfId="0" applyFont="1" applyFill="1" applyAlignment="1">
      <alignment horizontal="center"/>
    </xf>
    <xf numFmtId="2" fontId="5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65B8C-F08E-4C3A-A74E-106848374FC5}">
  <sheetPr>
    <pageSetUpPr fitToPage="1"/>
  </sheetPr>
  <dimension ref="A1:Q39"/>
  <sheetViews>
    <sheetView tabSelected="1" topLeftCell="A7" zoomScaleNormal="100" workbookViewId="0">
      <selection activeCell="O9" sqref="O9"/>
    </sheetView>
  </sheetViews>
  <sheetFormatPr defaultRowHeight="12.75"/>
  <cols>
    <col min="1" max="1" width="13.140625" customWidth="1"/>
    <col min="4" max="4" width="8.42578125" customWidth="1"/>
    <col min="5" max="5" width="13.42578125" customWidth="1"/>
    <col min="6" max="6" width="10.28515625" customWidth="1"/>
    <col min="7" max="7" width="9.5703125" bestFit="1" customWidth="1"/>
    <col min="8" max="8" width="10.42578125" customWidth="1"/>
    <col min="9" max="9" width="11" customWidth="1"/>
    <col min="10" max="10" width="11.140625" customWidth="1"/>
    <col min="11" max="11" width="8.7109375" customWidth="1"/>
    <col min="13" max="13" width="9.5703125" bestFit="1" customWidth="1"/>
    <col min="15" max="15" width="10.85546875" bestFit="1" customWidth="1"/>
  </cols>
  <sheetData>
    <row r="1" spans="1:17" ht="15.75">
      <c r="A1" s="5" t="s">
        <v>56</v>
      </c>
      <c r="B1" s="5"/>
    </row>
    <row r="4" spans="1:17" ht="31.5">
      <c r="A4" s="5" t="s">
        <v>22</v>
      </c>
      <c r="B4" s="5" t="s">
        <v>30</v>
      </c>
      <c r="C4" s="6"/>
      <c r="D4" s="6"/>
      <c r="E4" s="5" t="s">
        <v>31</v>
      </c>
      <c r="F4" s="5" t="s">
        <v>7</v>
      </c>
      <c r="G4" s="5" t="s">
        <v>32</v>
      </c>
      <c r="H4" s="13" t="s">
        <v>130</v>
      </c>
      <c r="I4" s="13" t="s">
        <v>36</v>
      </c>
      <c r="J4" s="13" t="s">
        <v>37</v>
      </c>
      <c r="K4" s="13" t="s">
        <v>127</v>
      </c>
      <c r="L4" s="13" t="s">
        <v>33</v>
      </c>
      <c r="M4" s="5" t="s">
        <v>34</v>
      </c>
      <c r="N4" s="5" t="s">
        <v>35</v>
      </c>
      <c r="O4" s="5" t="s">
        <v>50</v>
      </c>
      <c r="P4" s="1"/>
    </row>
    <row r="5" spans="1:17" ht="15">
      <c r="A5" s="44">
        <v>43936</v>
      </c>
      <c r="B5" s="6" t="s">
        <v>58</v>
      </c>
      <c r="C5" s="6"/>
      <c r="D5" s="6"/>
      <c r="E5" s="32">
        <v>457</v>
      </c>
      <c r="F5" s="32">
        <v>59.99</v>
      </c>
      <c r="G5" s="6"/>
      <c r="H5" s="7"/>
      <c r="I5" s="6"/>
      <c r="J5" s="6">
        <f>F5</f>
        <v>59.99</v>
      </c>
      <c r="K5" s="6"/>
      <c r="L5" s="6"/>
      <c r="M5" s="6"/>
      <c r="N5" s="7"/>
      <c r="O5" s="7">
        <f>F5-I5-J5</f>
        <v>0</v>
      </c>
      <c r="P5" s="6"/>
    </row>
    <row r="6" spans="1:17" ht="15">
      <c r="A6" s="44">
        <v>43952</v>
      </c>
      <c r="B6" s="6" t="s">
        <v>59</v>
      </c>
      <c r="C6" s="6"/>
      <c r="D6" s="6"/>
      <c r="E6" s="32">
        <v>458</v>
      </c>
      <c r="F6" s="33">
        <v>75</v>
      </c>
      <c r="G6" s="6"/>
      <c r="H6" s="6"/>
      <c r="I6" s="11">
        <v>75</v>
      </c>
      <c r="J6" s="6"/>
      <c r="K6" s="6"/>
      <c r="L6" s="7"/>
      <c r="M6" s="6"/>
      <c r="N6" s="7"/>
      <c r="O6" s="7">
        <f t="shared" ref="O6:O11" si="0">F6-I6</f>
        <v>0</v>
      </c>
      <c r="P6" s="6"/>
    </row>
    <row r="7" spans="1:17" ht="15">
      <c r="A7" s="44">
        <v>43953</v>
      </c>
      <c r="B7" s="6" t="s">
        <v>60</v>
      </c>
      <c r="C7" s="6"/>
      <c r="D7" s="6"/>
      <c r="E7" s="32">
        <v>459</v>
      </c>
      <c r="F7" s="33">
        <v>237.49</v>
      </c>
      <c r="G7" s="6"/>
      <c r="H7" s="7"/>
      <c r="I7" s="6">
        <v>237.49</v>
      </c>
      <c r="J7" s="6"/>
      <c r="K7" s="6"/>
      <c r="L7" s="6"/>
      <c r="M7" s="6"/>
      <c r="N7" s="7"/>
      <c r="O7" s="7">
        <f t="shared" si="0"/>
        <v>0</v>
      </c>
      <c r="P7" s="6"/>
    </row>
    <row r="8" spans="1:17" ht="15">
      <c r="A8" s="44">
        <v>43984</v>
      </c>
      <c r="B8" s="6" t="s">
        <v>61</v>
      </c>
      <c r="C8" s="6"/>
      <c r="D8" s="6"/>
      <c r="E8" s="32">
        <v>460</v>
      </c>
      <c r="F8" s="33">
        <v>596.9</v>
      </c>
      <c r="G8" s="6"/>
      <c r="H8" s="6"/>
      <c r="I8" s="7"/>
      <c r="J8" s="6"/>
      <c r="K8" s="6"/>
      <c r="L8" s="7"/>
      <c r="M8" s="7">
        <f>F8-N8</f>
        <v>497.41999999999996</v>
      </c>
      <c r="N8" s="7">
        <v>99.48</v>
      </c>
      <c r="O8" s="7">
        <f>F8-I8-N8-M8</f>
        <v>0</v>
      </c>
      <c r="P8" s="6"/>
    </row>
    <row r="9" spans="1:17" ht="15">
      <c r="A9" s="44">
        <v>44045</v>
      </c>
      <c r="B9" s="6" t="s">
        <v>62</v>
      </c>
      <c r="C9" s="6"/>
      <c r="D9" s="6"/>
      <c r="E9" s="32">
        <v>461</v>
      </c>
      <c r="F9" s="33">
        <v>18.22</v>
      </c>
      <c r="G9" s="6"/>
      <c r="H9" s="7">
        <f>F9</f>
        <v>18.22</v>
      </c>
      <c r="I9" s="6"/>
      <c r="J9" s="6"/>
      <c r="K9" s="6"/>
      <c r="L9" s="7"/>
      <c r="M9" s="7"/>
      <c r="N9" s="7"/>
      <c r="O9" s="7">
        <f>F9-I9-H9</f>
        <v>0</v>
      </c>
      <c r="P9" s="6"/>
    </row>
    <row r="10" spans="1:17" ht="15">
      <c r="A10" s="44">
        <v>44045</v>
      </c>
      <c r="B10" s="6" t="s">
        <v>128</v>
      </c>
      <c r="C10" s="6"/>
      <c r="D10" s="6"/>
      <c r="E10" s="32">
        <v>462</v>
      </c>
      <c r="F10" s="33">
        <v>54</v>
      </c>
      <c r="G10" s="6"/>
      <c r="H10" s="6"/>
      <c r="I10" s="7"/>
      <c r="J10" s="6"/>
      <c r="K10" s="7">
        <f>F10-N10</f>
        <v>45</v>
      </c>
      <c r="L10" s="7"/>
      <c r="M10" s="6"/>
      <c r="N10" s="7">
        <v>9</v>
      </c>
      <c r="O10" s="7">
        <f>F10-I10-N10-K10</f>
        <v>0</v>
      </c>
      <c r="P10" s="6"/>
    </row>
    <row r="11" spans="1:17" ht="15">
      <c r="A11" s="44">
        <v>44045</v>
      </c>
      <c r="B11" s="6" t="s">
        <v>48</v>
      </c>
      <c r="C11" s="6"/>
      <c r="D11" s="6"/>
      <c r="E11" s="32">
        <v>463</v>
      </c>
      <c r="F11" s="33">
        <v>20</v>
      </c>
      <c r="G11" s="6"/>
      <c r="H11" s="6"/>
      <c r="I11" s="7">
        <v>20</v>
      </c>
      <c r="J11" s="6"/>
      <c r="K11" s="6"/>
      <c r="L11" s="7"/>
      <c r="M11" s="6"/>
      <c r="N11" s="7"/>
      <c r="O11" s="7">
        <f t="shared" si="0"/>
        <v>0</v>
      </c>
      <c r="P11" s="6"/>
      <c r="Q11" s="3"/>
    </row>
    <row r="12" spans="1:17" ht="15">
      <c r="A12" s="44">
        <v>44057</v>
      </c>
      <c r="B12" s="6" t="s">
        <v>63</v>
      </c>
      <c r="C12" s="6"/>
      <c r="D12" s="6"/>
      <c r="E12" s="32">
        <v>464</v>
      </c>
      <c r="F12" s="33">
        <v>34.380000000000003</v>
      </c>
      <c r="G12" s="6"/>
      <c r="H12" s="7">
        <f>F12-N12</f>
        <v>27.500000000000004</v>
      </c>
      <c r="I12" s="7"/>
      <c r="J12" s="6"/>
      <c r="K12" s="6"/>
      <c r="L12" s="7"/>
      <c r="M12" s="6"/>
      <c r="N12" s="7">
        <v>6.88</v>
      </c>
      <c r="O12" s="7">
        <f>F12-I12-N12-H12</f>
        <v>0</v>
      </c>
      <c r="P12" s="6"/>
    </row>
    <row r="13" spans="1:17" ht="15">
      <c r="A13" s="44">
        <v>44057</v>
      </c>
      <c r="B13" s="6" t="s">
        <v>64</v>
      </c>
      <c r="C13" s="6"/>
      <c r="D13" s="6"/>
      <c r="E13" s="32">
        <v>465</v>
      </c>
      <c r="F13" s="33">
        <v>174</v>
      </c>
      <c r="G13" s="6"/>
      <c r="H13" s="6"/>
      <c r="I13" s="7"/>
      <c r="J13" s="6"/>
      <c r="K13" s="6"/>
      <c r="L13" s="7"/>
      <c r="M13" s="7">
        <v>174</v>
      </c>
      <c r="N13" s="7"/>
      <c r="O13" s="7">
        <f>F13-I13-M13</f>
        <v>0</v>
      </c>
      <c r="P13" s="6"/>
    </row>
    <row r="14" spans="1:17" ht="15">
      <c r="A14" s="44">
        <v>44059</v>
      </c>
      <c r="B14" s="6" t="s">
        <v>65</v>
      </c>
      <c r="C14" s="6"/>
      <c r="D14" s="6"/>
      <c r="E14" s="32">
        <v>466</v>
      </c>
      <c r="F14" s="33">
        <v>1824</v>
      </c>
      <c r="G14" s="6"/>
      <c r="H14" s="7"/>
      <c r="I14" s="7">
        <v>1520</v>
      </c>
      <c r="J14" s="7"/>
      <c r="K14" s="7"/>
      <c r="L14" s="7"/>
      <c r="M14" s="7"/>
      <c r="N14" s="7">
        <v>304</v>
      </c>
      <c r="O14" s="7">
        <f>F14-I14-M14-N14</f>
        <v>0</v>
      </c>
      <c r="P14" s="6"/>
    </row>
    <row r="15" spans="1:17" ht="15">
      <c r="A15" s="44">
        <v>44084</v>
      </c>
      <c r="B15" s="6" t="s">
        <v>12</v>
      </c>
      <c r="C15" s="6"/>
      <c r="D15" s="6"/>
      <c r="E15" s="32">
        <v>467</v>
      </c>
      <c r="F15" s="33">
        <v>500</v>
      </c>
      <c r="G15" s="6"/>
      <c r="H15" s="6"/>
      <c r="I15" s="6"/>
      <c r="J15" s="7">
        <f>F15</f>
        <v>500</v>
      </c>
      <c r="K15" s="7"/>
      <c r="L15" s="7"/>
      <c r="M15" s="7"/>
      <c r="N15" s="7"/>
      <c r="O15" s="7">
        <f>F15-I15-M15-J15</f>
        <v>0</v>
      </c>
      <c r="P15" s="6"/>
    </row>
    <row r="16" spans="1:17" ht="15">
      <c r="A16" s="44">
        <v>44092</v>
      </c>
      <c r="B16" s="6" t="s">
        <v>66</v>
      </c>
      <c r="C16" s="6"/>
      <c r="D16" s="6"/>
      <c r="E16" s="32">
        <v>468</v>
      </c>
      <c r="F16" s="33">
        <v>85</v>
      </c>
      <c r="G16" s="6"/>
      <c r="H16" s="6"/>
      <c r="I16" s="7"/>
      <c r="J16" s="7">
        <f>F16-N16</f>
        <v>68</v>
      </c>
      <c r="K16" s="7"/>
      <c r="L16" s="7"/>
      <c r="M16" s="6"/>
      <c r="N16" s="7">
        <f>F16/100*20</f>
        <v>17</v>
      </c>
      <c r="O16" s="7">
        <f>F16-I16-M16-N16-J16</f>
        <v>0</v>
      </c>
      <c r="P16" s="6"/>
    </row>
    <row r="17" spans="1:16" ht="15">
      <c r="A17" s="44">
        <v>44110</v>
      </c>
      <c r="B17" s="6" t="s">
        <v>67</v>
      </c>
      <c r="C17" s="6"/>
      <c r="D17" s="6"/>
      <c r="E17" s="32">
        <v>469</v>
      </c>
      <c r="F17" s="33">
        <v>90</v>
      </c>
      <c r="G17" s="6"/>
      <c r="H17" s="7"/>
      <c r="I17" s="7">
        <f>F17-N17</f>
        <v>75</v>
      </c>
      <c r="J17" s="7"/>
      <c r="K17" s="7"/>
      <c r="L17" s="6"/>
      <c r="M17" s="7"/>
      <c r="N17" s="7">
        <v>15</v>
      </c>
      <c r="O17" s="7">
        <f>F17-I17-M17-N17</f>
        <v>0</v>
      </c>
      <c r="P17" s="6"/>
    </row>
    <row r="18" spans="1:16" ht="13.5" customHeight="1">
      <c r="A18" s="44">
        <v>44119</v>
      </c>
      <c r="B18" s="6" t="s">
        <v>70</v>
      </c>
      <c r="C18" s="6"/>
      <c r="D18" s="6"/>
      <c r="E18" s="32">
        <v>470</v>
      </c>
      <c r="F18" s="33">
        <v>0</v>
      </c>
      <c r="G18" s="6"/>
      <c r="H18" s="6"/>
      <c r="I18" s="7">
        <v>0</v>
      </c>
      <c r="J18" s="6"/>
      <c r="K18" s="6"/>
      <c r="L18" s="7"/>
      <c r="M18" s="7"/>
      <c r="N18" s="7">
        <v>0</v>
      </c>
      <c r="O18" s="7">
        <f>F18-I18-M18-N18</f>
        <v>0</v>
      </c>
      <c r="P18" s="6"/>
    </row>
    <row r="19" spans="1:16" ht="13.5" customHeight="1">
      <c r="A19" s="44">
        <v>44141</v>
      </c>
      <c r="B19" s="6" t="s">
        <v>12</v>
      </c>
      <c r="C19" s="6"/>
      <c r="D19" s="6"/>
      <c r="E19" s="32">
        <v>471</v>
      </c>
      <c r="F19" s="33">
        <v>400</v>
      </c>
      <c r="G19" s="6"/>
      <c r="H19" s="6"/>
      <c r="I19" s="7"/>
      <c r="J19" s="7">
        <f>F19</f>
        <v>400</v>
      </c>
      <c r="K19" s="7"/>
      <c r="L19" s="7"/>
      <c r="M19" s="7"/>
      <c r="N19" s="7"/>
      <c r="O19" s="7">
        <f>F19-I19-M19-N19-J19</f>
        <v>0</v>
      </c>
      <c r="P19" s="6"/>
    </row>
    <row r="20" spans="1:16" ht="13.5" customHeight="1">
      <c r="A20" s="44">
        <v>44141</v>
      </c>
      <c r="B20" s="6" t="s">
        <v>69</v>
      </c>
      <c r="C20" s="6"/>
      <c r="D20" s="6"/>
      <c r="E20" s="32">
        <v>472</v>
      </c>
      <c r="F20" s="33">
        <v>250</v>
      </c>
      <c r="G20" s="6"/>
      <c r="H20" s="6"/>
      <c r="I20" s="7"/>
      <c r="J20" s="7">
        <f t="shared" ref="J20:J21" si="1">F20</f>
        <v>250</v>
      </c>
      <c r="K20" s="7"/>
      <c r="L20" s="7"/>
      <c r="M20" s="6"/>
      <c r="N20" s="7"/>
      <c r="O20" s="7">
        <f t="shared" ref="O20:O21" si="2">F20-I20-M20-N20-J20</f>
        <v>0</v>
      </c>
      <c r="P20" s="6"/>
    </row>
    <row r="21" spans="1:16" ht="13.5" customHeight="1">
      <c r="A21" s="44">
        <v>44141</v>
      </c>
      <c r="B21" s="6" t="s">
        <v>51</v>
      </c>
      <c r="C21" s="6"/>
      <c r="D21" s="6"/>
      <c r="E21" s="32">
        <v>473</v>
      </c>
      <c r="F21" s="33">
        <v>250</v>
      </c>
      <c r="G21" s="6"/>
      <c r="H21" s="6"/>
      <c r="I21" s="7"/>
      <c r="J21" s="7">
        <f t="shared" si="1"/>
        <v>250</v>
      </c>
      <c r="K21" s="7"/>
      <c r="L21" s="7"/>
      <c r="M21" s="6"/>
      <c r="N21" s="7"/>
      <c r="O21" s="7">
        <f t="shared" si="2"/>
        <v>0</v>
      </c>
      <c r="P21" s="6"/>
    </row>
    <row r="22" spans="1:16" ht="13.5" customHeight="1">
      <c r="A22" s="44">
        <v>44155</v>
      </c>
      <c r="B22" s="6" t="s">
        <v>71</v>
      </c>
      <c r="C22" s="6"/>
      <c r="D22" s="6"/>
      <c r="E22" s="32">
        <v>474</v>
      </c>
      <c r="F22" s="33">
        <v>59.94</v>
      </c>
      <c r="G22" s="6"/>
      <c r="H22" s="6"/>
      <c r="I22" s="7">
        <v>47.95</v>
      </c>
      <c r="J22" s="7"/>
      <c r="K22" s="7"/>
      <c r="L22" s="7"/>
      <c r="M22" s="6"/>
      <c r="N22" s="7">
        <v>11.99</v>
      </c>
      <c r="O22" s="7">
        <f>F22-I22-M22-N22</f>
        <v>0</v>
      </c>
      <c r="P22" s="6"/>
    </row>
    <row r="23" spans="1:16" ht="13.5" customHeight="1">
      <c r="A23" s="44">
        <v>44160</v>
      </c>
      <c r="B23" s="6" t="s">
        <v>68</v>
      </c>
      <c r="C23" s="6"/>
      <c r="D23" s="6"/>
      <c r="E23" s="32">
        <v>475</v>
      </c>
      <c r="F23" s="33">
        <v>975</v>
      </c>
      <c r="G23" s="6"/>
      <c r="H23" s="6"/>
      <c r="I23" s="7"/>
      <c r="J23" s="7"/>
      <c r="K23" s="7"/>
      <c r="L23" s="7"/>
      <c r="M23" s="7">
        <f>F23-N23</f>
        <v>812.35</v>
      </c>
      <c r="N23" s="7">
        <v>162.65</v>
      </c>
      <c r="O23" s="7">
        <f>F23-I23-M23-N23</f>
        <v>0</v>
      </c>
      <c r="P23" s="6"/>
    </row>
    <row r="24" spans="1:16" ht="13.5" customHeight="1">
      <c r="A24" s="44">
        <v>44228</v>
      </c>
      <c r="B24" s="6" t="s">
        <v>101</v>
      </c>
      <c r="C24" s="6"/>
      <c r="D24" s="6"/>
      <c r="E24" s="32">
        <v>476</v>
      </c>
      <c r="F24" s="33">
        <v>164.4</v>
      </c>
      <c r="G24" s="6"/>
      <c r="H24" s="6"/>
      <c r="I24" s="7"/>
      <c r="J24" s="7"/>
      <c r="K24" s="7">
        <v>137</v>
      </c>
      <c r="L24" s="7"/>
      <c r="M24" s="6"/>
      <c r="N24" s="7">
        <f>F24-K24</f>
        <v>27.400000000000006</v>
      </c>
      <c r="O24" s="7">
        <f>F24-I24-M24-N24-K24</f>
        <v>0</v>
      </c>
      <c r="P24" s="6"/>
    </row>
    <row r="25" spans="1:16" ht="13.5" customHeight="1">
      <c r="A25" s="44">
        <v>44232</v>
      </c>
      <c r="B25" s="6" t="s">
        <v>102</v>
      </c>
      <c r="C25" s="6"/>
      <c r="D25" s="6"/>
      <c r="E25" s="32">
        <v>477</v>
      </c>
      <c r="F25" s="33">
        <v>379.51</v>
      </c>
      <c r="G25" s="6"/>
      <c r="H25" s="6"/>
      <c r="I25" s="7"/>
      <c r="J25" s="7"/>
      <c r="K25" s="7"/>
      <c r="L25" s="7"/>
      <c r="M25" s="7">
        <f>F25</f>
        <v>379.51</v>
      </c>
      <c r="N25" s="7"/>
      <c r="O25" s="7">
        <f>F25-I25-M25-N25</f>
        <v>0</v>
      </c>
      <c r="P25" s="6"/>
    </row>
    <row r="26" spans="1:16" ht="13.5" customHeight="1">
      <c r="A26" s="44">
        <v>44245</v>
      </c>
      <c r="B26" s="6" t="s">
        <v>61</v>
      </c>
      <c r="C26" s="6"/>
      <c r="D26" s="6"/>
      <c r="E26" s="32">
        <v>478</v>
      </c>
      <c r="F26" s="33">
        <v>177.83</v>
      </c>
      <c r="G26" s="6"/>
      <c r="H26" s="6"/>
      <c r="I26" s="7"/>
      <c r="J26" s="7"/>
      <c r="K26" s="7"/>
      <c r="L26" s="7"/>
      <c r="M26" s="6">
        <v>148.19</v>
      </c>
      <c r="N26" s="7">
        <v>29.64</v>
      </c>
      <c r="O26" s="7">
        <f>F26-I26-M26-N26</f>
        <v>0</v>
      </c>
      <c r="P26" s="6"/>
    </row>
    <row r="27" spans="1:16" s="38" customFormat="1" ht="13.5" customHeight="1">
      <c r="A27" s="46">
        <v>44259</v>
      </c>
      <c r="B27" s="39" t="s">
        <v>48</v>
      </c>
      <c r="C27" s="39"/>
      <c r="D27" s="39"/>
      <c r="E27" s="47">
        <v>479</v>
      </c>
      <c r="F27" s="48">
        <v>59.82</v>
      </c>
      <c r="G27" s="39" t="s">
        <v>138</v>
      </c>
      <c r="H27" s="39"/>
      <c r="I27" s="40"/>
      <c r="J27" s="40">
        <v>59.82</v>
      </c>
      <c r="K27" s="40"/>
      <c r="L27" s="40"/>
      <c r="M27" s="39"/>
      <c r="N27" s="40"/>
      <c r="O27" s="40">
        <f>F27-I27-M27-N27-J27</f>
        <v>0</v>
      </c>
      <c r="P27" s="39"/>
    </row>
    <row r="28" spans="1:16" ht="13.5" customHeight="1">
      <c r="A28" s="44">
        <v>44261</v>
      </c>
      <c r="B28" s="6" t="s">
        <v>8</v>
      </c>
      <c r="C28" s="6"/>
      <c r="D28" s="6"/>
      <c r="E28" s="32">
        <v>480</v>
      </c>
      <c r="F28" s="33">
        <v>1671.8</v>
      </c>
      <c r="G28" s="6"/>
      <c r="H28" s="7">
        <f>F28</f>
        <v>1671.8</v>
      </c>
      <c r="I28" s="7"/>
      <c r="J28" s="7"/>
      <c r="K28" s="7"/>
      <c r="L28" s="7"/>
      <c r="M28" s="6"/>
      <c r="N28" s="7"/>
      <c r="O28" s="7">
        <f>F28-I28-M28-N28-H28</f>
        <v>0</v>
      </c>
      <c r="P28" s="6"/>
    </row>
    <row r="29" spans="1:16" ht="13.5" customHeight="1">
      <c r="A29" s="44" t="s">
        <v>7</v>
      </c>
      <c r="B29" s="6"/>
      <c r="C29" s="6"/>
      <c r="D29" s="6"/>
      <c r="E29" s="32"/>
      <c r="F29" s="33">
        <f>SUM(F5:F28)</f>
        <v>8157.2799999999988</v>
      </c>
      <c r="G29" s="33">
        <f t="shared" ref="G29:N29" si="3">SUM(G5:G28)</f>
        <v>0</v>
      </c>
      <c r="H29" s="33">
        <f>SUM(H5:H28)</f>
        <v>1717.52</v>
      </c>
      <c r="I29" s="33">
        <f t="shared" si="3"/>
        <v>1975.44</v>
      </c>
      <c r="J29" s="33">
        <f t="shared" si="3"/>
        <v>1587.81</v>
      </c>
      <c r="K29" s="33">
        <f t="shared" si="3"/>
        <v>182</v>
      </c>
      <c r="L29" s="33">
        <f t="shared" si="3"/>
        <v>0</v>
      </c>
      <c r="M29" s="33">
        <f>SUM(M5:M28)</f>
        <v>2011.47</v>
      </c>
      <c r="N29" s="33">
        <f t="shared" si="3"/>
        <v>683.04</v>
      </c>
      <c r="O29" s="43">
        <f t="shared" ref="O29" si="4">SUM(O5:O23)</f>
        <v>0</v>
      </c>
      <c r="P29" s="6"/>
    </row>
    <row r="30" spans="1:16" ht="13.5" customHeight="1">
      <c r="A30" s="44"/>
      <c r="B30" s="6"/>
      <c r="C30" s="6"/>
      <c r="D30" s="6"/>
      <c r="E30" s="32"/>
      <c r="F30" s="33"/>
      <c r="G30" s="6"/>
      <c r="H30" s="6"/>
      <c r="I30" s="7"/>
      <c r="J30" s="7"/>
      <c r="K30" s="7"/>
      <c r="L30" s="7"/>
      <c r="M30" s="6"/>
      <c r="N30" s="7"/>
      <c r="O30" s="7"/>
      <c r="P30" s="6"/>
    </row>
    <row r="31" spans="1:16" ht="13.5" customHeight="1">
      <c r="A31" s="44"/>
      <c r="B31" s="6"/>
      <c r="C31" s="6"/>
      <c r="D31" s="6"/>
      <c r="E31" s="32"/>
      <c r="F31" s="33"/>
      <c r="G31" s="6"/>
      <c r="H31" s="6"/>
      <c r="I31" s="7"/>
      <c r="J31" s="6"/>
      <c r="K31" s="6"/>
      <c r="L31" s="7"/>
      <c r="M31" s="6"/>
      <c r="N31" s="7"/>
      <c r="O31" s="7"/>
      <c r="P31" s="6"/>
    </row>
    <row r="32" spans="1:16" ht="15" customHeight="1">
      <c r="A32" s="45"/>
      <c r="B32" s="6"/>
      <c r="C32" s="6"/>
      <c r="D32" s="6"/>
      <c r="E32" s="32"/>
      <c r="F32" s="33"/>
      <c r="G32" s="7"/>
      <c r="H32" s="7"/>
      <c r="I32" s="7"/>
      <c r="J32" s="7"/>
      <c r="K32" s="7"/>
      <c r="L32" s="7"/>
      <c r="M32" s="7"/>
      <c r="N32" s="7"/>
      <c r="O32" s="7"/>
      <c r="P32" s="6"/>
    </row>
    <row r="33" spans="1:17" ht="15" customHeight="1">
      <c r="A33" s="34"/>
      <c r="B33" s="6"/>
      <c r="C33" s="6"/>
      <c r="D33" s="6"/>
      <c r="E33" s="32"/>
      <c r="F33" s="33"/>
      <c r="G33" s="7"/>
      <c r="H33" s="7"/>
      <c r="I33" s="7"/>
      <c r="J33" s="7"/>
      <c r="K33" s="7"/>
      <c r="L33" s="7"/>
      <c r="M33" s="7"/>
      <c r="N33" s="7"/>
      <c r="O33" s="7"/>
    </row>
    <row r="34" spans="1:17" ht="15" customHeight="1">
      <c r="A34" s="34"/>
      <c r="B34" s="6"/>
      <c r="C34" s="6"/>
      <c r="D34" s="6"/>
      <c r="E34" s="32"/>
      <c r="F34" s="33"/>
      <c r="G34" s="7"/>
      <c r="H34" s="7"/>
      <c r="I34" s="7"/>
      <c r="J34" s="7"/>
      <c r="K34" s="7"/>
      <c r="L34" s="7"/>
      <c r="M34" s="7"/>
      <c r="N34" s="7"/>
      <c r="O34" s="7"/>
    </row>
    <row r="35" spans="1:17" ht="16.5" customHeight="1">
      <c r="A35" s="15"/>
      <c r="B35" s="6"/>
      <c r="C35" s="6"/>
      <c r="D35" s="6"/>
      <c r="E35" s="6"/>
      <c r="F35" s="9"/>
      <c r="G35" s="9"/>
      <c r="H35" s="9"/>
      <c r="I35" s="9"/>
      <c r="J35" s="9"/>
      <c r="K35" s="9"/>
      <c r="L35" s="9"/>
      <c r="M35" s="9"/>
      <c r="N35" s="9"/>
      <c r="O35" s="9"/>
    </row>
    <row r="36" spans="1:17" ht="15">
      <c r="A36" s="15"/>
      <c r="B36" s="6"/>
      <c r="C36" s="6"/>
      <c r="D36" s="6"/>
      <c r="E36" s="6"/>
      <c r="F36" s="7"/>
      <c r="G36" s="6"/>
      <c r="H36" s="6"/>
      <c r="I36" s="7"/>
      <c r="J36" s="6"/>
      <c r="K36" s="6"/>
      <c r="L36" s="6"/>
      <c r="M36" s="6"/>
      <c r="N36" s="7"/>
      <c r="O36" s="7"/>
      <c r="Q36" s="41"/>
    </row>
    <row r="37" spans="1:17" ht="15">
      <c r="A37" s="15"/>
      <c r="B37" s="6"/>
      <c r="C37" s="6"/>
      <c r="D37" s="6"/>
      <c r="E37" s="6"/>
      <c r="F37" s="7"/>
      <c r="G37" s="6"/>
      <c r="H37" s="7"/>
      <c r="I37" s="7"/>
      <c r="J37" s="6"/>
      <c r="K37" s="6"/>
      <c r="L37" s="6"/>
      <c r="M37" s="6"/>
      <c r="N37" s="7"/>
      <c r="O37" s="7"/>
    </row>
    <row r="38" spans="1:17" ht="15">
      <c r="A38" s="15"/>
      <c r="B38" s="6"/>
      <c r="C38" s="6"/>
      <c r="D38" s="6"/>
      <c r="E38" s="6"/>
      <c r="F38" s="7"/>
      <c r="G38" s="7"/>
      <c r="H38" s="6"/>
      <c r="I38" s="7"/>
      <c r="J38" s="6"/>
      <c r="K38" s="6"/>
      <c r="L38" s="6"/>
      <c r="M38" s="6"/>
      <c r="N38" s="7"/>
      <c r="O38" s="7"/>
    </row>
    <row r="39" spans="1:17" ht="15">
      <c r="A39" s="14"/>
      <c r="B39" s="6"/>
      <c r="C39" s="6"/>
      <c r="D39" s="6"/>
      <c r="E39" s="6"/>
      <c r="F39" s="7"/>
      <c r="G39" s="7"/>
      <c r="H39" s="7"/>
      <c r="I39" s="7"/>
      <c r="J39" s="7"/>
      <c r="K39" s="7"/>
      <c r="L39" s="7"/>
      <c r="M39" s="7"/>
      <c r="N39" s="7"/>
      <c r="O39" s="7"/>
    </row>
  </sheetData>
  <pageMargins left="0.7" right="0.7" top="0.75" bottom="0.75" header="0.3" footer="0.3"/>
  <pageSetup paperSize="9" scale="8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72"/>
  <sheetViews>
    <sheetView topLeftCell="A19" zoomScale="115" zoomScaleNormal="115" workbookViewId="0">
      <selection activeCell="G1" sqref="G1"/>
    </sheetView>
  </sheetViews>
  <sheetFormatPr defaultRowHeight="12.75"/>
  <cols>
    <col min="1" max="1" width="18.42578125" customWidth="1"/>
    <col min="4" max="4" width="43" customWidth="1"/>
    <col min="5" max="5" width="13.42578125" customWidth="1"/>
    <col min="6" max="6" width="14.42578125" customWidth="1"/>
    <col min="7" max="7" width="10.85546875" bestFit="1" customWidth="1"/>
    <col min="9" max="9" width="14.28515625" customWidth="1"/>
    <col min="11" max="11" width="9.5703125" bestFit="1" customWidth="1"/>
  </cols>
  <sheetData>
    <row r="1" spans="1:11" ht="15.75">
      <c r="B1" s="5" t="s">
        <v>133</v>
      </c>
      <c r="C1" s="5"/>
      <c r="D1" s="5"/>
      <c r="E1" s="5"/>
      <c r="F1" s="6"/>
      <c r="G1" s="6"/>
      <c r="H1" s="6"/>
      <c r="I1" s="6"/>
      <c r="J1" s="6"/>
    </row>
    <row r="2" spans="1:11" ht="15">
      <c r="B2" s="6"/>
      <c r="C2" s="6"/>
      <c r="D2" s="6"/>
      <c r="E2" s="6"/>
      <c r="F2" s="6"/>
      <c r="G2" s="6"/>
      <c r="H2" s="6"/>
      <c r="I2" s="6"/>
      <c r="J2" s="6"/>
    </row>
    <row r="3" spans="1:11" ht="15.75">
      <c r="B3" s="5"/>
      <c r="C3" s="5"/>
      <c r="D3" s="5"/>
      <c r="E3" s="5"/>
      <c r="F3" s="5"/>
      <c r="G3" s="5"/>
      <c r="H3" s="5"/>
      <c r="I3" s="5"/>
      <c r="J3" s="5"/>
      <c r="K3" s="1"/>
    </row>
    <row r="4" spans="1:11" ht="15">
      <c r="B4" s="6"/>
      <c r="C4" s="6"/>
      <c r="D4" s="6"/>
      <c r="E4" s="6"/>
      <c r="F4" s="6"/>
      <c r="G4" s="6"/>
      <c r="H4" s="6"/>
      <c r="I4" s="6"/>
      <c r="J4" s="6"/>
    </row>
    <row r="5" spans="1:11" ht="15.75">
      <c r="B5" s="6"/>
      <c r="C5" s="6"/>
      <c r="D5" s="6"/>
      <c r="E5" s="6"/>
      <c r="F5" s="5" t="s">
        <v>57</v>
      </c>
      <c r="G5" s="6"/>
      <c r="H5" s="6"/>
      <c r="I5" s="5"/>
      <c r="J5" s="6"/>
    </row>
    <row r="6" spans="1:11" ht="15">
      <c r="B6" s="6"/>
      <c r="C6" s="6"/>
      <c r="D6" s="6"/>
      <c r="E6" s="6"/>
      <c r="F6" s="7"/>
      <c r="G6" s="6"/>
      <c r="H6" s="6"/>
      <c r="I6" s="7"/>
      <c r="J6" s="6"/>
    </row>
    <row r="7" spans="1:11" ht="15.75">
      <c r="B7" s="5" t="s">
        <v>1</v>
      </c>
      <c r="C7" s="6"/>
      <c r="D7" s="6"/>
      <c r="E7" s="6"/>
      <c r="F7" s="7"/>
      <c r="G7" s="5"/>
      <c r="H7" s="6"/>
      <c r="I7" s="7"/>
      <c r="J7" s="6"/>
    </row>
    <row r="8" spans="1:11" ht="15.75">
      <c r="B8" s="6"/>
      <c r="C8" s="6"/>
      <c r="D8" s="6"/>
      <c r="E8" s="6"/>
      <c r="F8" s="40"/>
      <c r="G8" s="5"/>
      <c r="H8" s="6"/>
      <c r="I8" s="7"/>
      <c r="J8" s="6"/>
    </row>
    <row r="9" spans="1:11" ht="15">
      <c r="B9" s="6" t="s">
        <v>4</v>
      </c>
      <c r="C9" s="6"/>
      <c r="D9" s="6"/>
      <c r="E9" s="6"/>
      <c r="F9" s="24">
        <v>9750</v>
      </c>
      <c r="G9" s="7"/>
      <c r="H9" s="6"/>
      <c r="I9" s="7"/>
      <c r="J9" s="6"/>
      <c r="K9" s="2"/>
    </row>
    <row r="10" spans="1:11" ht="15">
      <c r="B10" s="6" t="s">
        <v>6</v>
      </c>
      <c r="C10" s="6"/>
      <c r="D10" s="6"/>
      <c r="E10" s="6"/>
      <c r="F10" s="24">
        <v>683.04</v>
      </c>
      <c r="G10" s="7"/>
      <c r="H10" s="6"/>
      <c r="I10" s="7"/>
      <c r="J10" s="6"/>
      <c r="K10" s="2"/>
    </row>
    <row r="11" spans="1:11" ht="15">
      <c r="B11" s="6" t="s">
        <v>23</v>
      </c>
      <c r="C11" s="6"/>
      <c r="D11" s="6"/>
      <c r="E11" s="6"/>
      <c r="F11" s="24">
        <v>0</v>
      </c>
      <c r="G11" s="7"/>
      <c r="H11" s="6"/>
      <c r="I11" s="8"/>
      <c r="J11" s="6"/>
      <c r="K11" s="2"/>
    </row>
    <row r="12" spans="1:11" ht="15">
      <c r="B12" s="6" t="s">
        <v>45</v>
      </c>
      <c r="C12" s="6"/>
      <c r="D12" s="6"/>
      <c r="E12" s="6"/>
      <c r="F12" s="40">
        <v>7.03</v>
      </c>
      <c r="G12" s="7"/>
      <c r="H12" s="6"/>
      <c r="I12" s="8"/>
      <c r="J12" s="6"/>
      <c r="K12" s="2"/>
    </row>
    <row r="13" spans="1:11" ht="15.75">
      <c r="B13" s="6" t="s">
        <v>7</v>
      </c>
      <c r="C13" s="6"/>
      <c r="D13" s="6"/>
      <c r="E13" s="6"/>
      <c r="F13" s="9">
        <f>SUM(F8:F12)</f>
        <v>10440.070000000002</v>
      </c>
      <c r="G13" s="6"/>
      <c r="H13" s="6"/>
      <c r="I13" s="9"/>
      <c r="J13" s="7"/>
      <c r="K13" s="2"/>
    </row>
    <row r="14" spans="1:11" ht="15">
      <c r="B14" s="6"/>
      <c r="C14" s="6"/>
      <c r="D14" s="6"/>
      <c r="E14" s="6"/>
      <c r="F14" s="6"/>
      <c r="G14" s="6"/>
      <c r="H14" s="6"/>
      <c r="I14" s="7"/>
      <c r="J14" s="6"/>
      <c r="K14" s="2"/>
    </row>
    <row r="15" spans="1:11" ht="15">
      <c r="B15" s="6"/>
      <c r="C15" s="6"/>
      <c r="D15" s="6"/>
      <c r="E15" s="6"/>
      <c r="F15" s="6"/>
      <c r="G15" s="6"/>
      <c r="H15" s="6"/>
      <c r="I15" s="7"/>
      <c r="J15" s="6"/>
      <c r="K15" s="2"/>
    </row>
    <row r="16" spans="1:11" ht="15.75">
      <c r="A16" s="1" t="s">
        <v>22</v>
      </c>
      <c r="B16" s="5" t="s">
        <v>2</v>
      </c>
      <c r="C16" s="6"/>
      <c r="D16" s="6"/>
      <c r="E16" s="6" t="s">
        <v>43</v>
      </c>
      <c r="F16" s="6" t="s">
        <v>42</v>
      </c>
      <c r="G16" s="6"/>
      <c r="H16" s="6"/>
      <c r="I16" s="7"/>
      <c r="J16" s="6"/>
      <c r="K16" s="2"/>
    </row>
    <row r="17" spans="1:11" ht="15">
      <c r="A17" s="31">
        <v>43936</v>
      </c>
      <c r="B17" s="6" t="s">
        <v>58</v>
      </c>
      <c r="C17" s="6"/>
      <c r="D17" s="6"/>
      <c r="E17" s="32">
        <v>457</v>
      </c>
      <c r="F17" s="32">
        <v>59.99</v>
      </c>
      <c r="G17" s="7"/>
      <c r="H17" s="6"/>
      <c r="I17" s="7"/>
      <c r="J17" s="6"/>
      <c r="K17" s="2"/>
    </row>
    <row r="18" spans="1:11" ht="15">
      <c r="A18" s="31">
        <v>43952</v>
      </c>
      <c r="B18" s="6" t="s">
        <v>107</v>
      </c>
      <c r="C18" s="6"/>
      <c r="D18" s="6"/>
      <c r="E18" s="32">
        <v>458</v>
      </c>
      <c r="F18" s="33">
        <v>75</v>
      </c>
      <c r="G18" s="11"/>
      <c r="H18" s="6"/>
      <c r="I18" s="7"/>
      <c r="J18" s="6"/>
      <c r="K18" s="2"/>
    </row>
    <row r="19" spans="1:11" ht="15">
      <c r="A19" s="31">
        <v>43953</v>
      </c>
      <c r="B19" s="6" t="s">
        <v>108</v>
      </c>
      <c r="C19" s="6"/>
      <c r="D19" s="6"/>
      <c r="E19" s="32">
        <v>459</v>
      </c>
      <c r="F19" s="33">
        <v>237.49</v>
      </c>
      <c r="G19" s="7"/>
      <c r="H19" s="6"/>
      <c r="I19" s="7"/>
      <c r="J19" s="6"/>
      <c r="K19" s="2"/>
    </row>
    <row r="20" spans="1:11" ht="15">
      <c r="A20" s="31">
        <v>43984</v>
      </c>
      <c r="B20" s="6" t="s">
        <v>109</v>
      </c>
      <c r="C20" s="6"/>
      <c r="D20" s="6"/>
      <c r="E20" s="32">
        <v>460</v>
      </c>
      <c r="F20" s="33">
        <v>596.9</v>
      </c>
      <c r="G20" s="7"/>
      <c r="H20" s="6"/>
      <c r="I20" s="7"/>
      <c r="J20" s="6"/>
      <c r="K20" s="2"/>
    </row>
    <row r="21" spans="1:11" ht="15">
      <c r="A21" s="31">
        <v>44045</v>
      </c>
      <c r="B21" s="6" t="s">
        <v>62</v>
      </c>
      <c r="C21" s="6"/>
      <c r="D21" s="6"/>
      <c r="E21" s="32">
        <v>461</v>
      </c>
      <c r="F21" s="33">
        <v>18.22</v>
      </c>
      <c r="G21" s="7"/>
      <c r="H21" s="6"/>
      <c r="I21" s="7"/>
      <c r="J21" s="6"/>
      <c r="K21" s="2"/>
    </row>
    <row r="22" spans="1:11" ht="15">
      <c r="A22" s="31">
        <v>44045</v>
      </c>
      <c r="B22" s="6" t="s">
        <v>110</v>
      </c>
      <c r="C22" s="6"/>
      <c r="D22" s="6"/>
      <c r="E22" s="32">
        <v>462</v>
      </c>
      <c r="F22" s="33">
        <v>54</v>
      </c>
      <c r="G22" s="7"/>
      <c r="H22" s="6"/>
      <c r="I22" s="7"/>
      <c r="J22" s="6"/>
      <c r="K22" s="2"/>
    </row>
    <row r="23" spans="1:11" ht="15">
      <c r="A23" s="31">
        <v>44045</v>
      </c>
      <c r="B23" s="6" t="s">
        <v>111</v>
      </c>
      <c r="C23" s="6"/>
      <c r="D23" s="6"/>
      <c r="E23" s="32">
        <v>463</v>
      </c>
      <c r="F23" s="33">
        <v>20</v>
      </c>
      <c r="G23" s="7"/>
      <c r="H23" s="6"/>
      <c r="I23" s="7"/>
      <c r="J23" s="6"/>
      <c r="K23" s="2"/>
    </row>
    <row r="24" spans="1:11" ht="15">
      <c r="A24" s="31">
        <v>44057</v>
      </c>
      <c r="B24" s="6" t="s">
        <v>112</v>
      </c>
      <c r="C24" s="6"/>
      <c r="D24" s="6"/>
      <c r="E24" s="32">
        <v>464</v>
      </c>
      <c r="F24" s="33">
        <v>34.380000000000003</v>
      </c>
      <c r="G24" s="7"/>
      <c r="H24" s="6"/>
      <c r="I24" s="7"/>
      <c r="J24" s="6"/>
      <c r="K24" s="2"/>
    </row>
    <row r="25" spans="1:11" ht="15">
      <c r="A25" s="31">
        <v>44057</v>
      </c>
      <c r="B25" s="6" t="s">
        <v>113</v>
      </c>
      <c r="C25" s="6"/>
      <c r="D25" s="6"/>
      <c r="E25" s="32">
        <v>465</v>
      </c>
      <c r="F25" s="33">
        <v>174</v>
      </c>
      <c r="G25" s="7"/>
      <c r="H25" s="6"/>
      <c r="I25" s="7"/>
      <c r="J25" s="6"/>
      <c r="K25" s="2"/>
    </row>
    <row r="26" spans="1:11" ht="15">
      <c r="A26" s="31">
        <v>44059</v>
      </c>
      <c r="B26" s="6" t="s">
        <v>114</v>
      </c>
      <c r="C26" s="6"/>
      <c r="D26" s="6"/>
      <c r="E26" s="32">
        <v>466</v>
      </c>
      <c r="F26" s="33">
        <v>1824</v>
      </c>
      <c r="G26" s="7"/>
      <c r="H26" s="6"/>
      <c r="I26" s="7"/>
      <c r="J26" s="6"/>
      <c r="K26" s="2"/>
    </row>
    <row r="27" spans="1:11" ht="15">
      <c r="A27" s="31">
        <v>44084</v>
      </c>
      <c r="B27" s="6" t="s">
        <v>115</v>
      </c>
      <c r="C27" s="6"/>
      <c r="D27" s="6"/>
      <c r="E27" s="32">
        <v>467</v>
      </c>
      <c r="F27" s="33">
        <v>500</v>
      </c>
      <c r="G27" s="7"/>
      <c r="H27" s="6"/>
      <c r="I27" s="7"/>
      <c r="J27" s="6"/>
      <c r="K27" s="2"/>
    </row>
    <row r="28" spans="1:11" ht="15">
      <c r="A28" s="31">
        <v>44092</v>
      </c>
      <c r="B28" s="6" t="s">
        <v>106</v>
      </c>
      <c r="C28" s="6"/>
      <c r="D28" s="6"/>
      <c r="E28" s="32">
        <v>468</v>
      </c>
      <c r="F28" s="33">
        <v>85</v>
      </c>
      <c r="G28" s="7"/>
      <c r="H28" s="6"/>
      <c r="I28" s="7"/>
      <c r="J28" s="6"/>
      <c r="K28" s="2"/>
    </row>
    <row r="29" spans="1:11" ht="15">
      <c r="A29" s="31">
        <v>44110</v>
      </c>
      <c r="B29" s="6" t="s">
        <v>116</v>
      </c>
      <c r="C29" s="6"/>
      <c r="D29" s="6"/>
      <c r="E29" s="32">
        <v>469</v>
      </c>
      <c r="F29" s="33">
        <v>90</v>
      </c>
      <c r="G29" s="7"/>
      <c r="H29" s="6"/>
      <c r="I29" s="7"/>
      <c r="J29" s="6"/>
      <c r="K29" s="2"/>
    </row>
    <row r="30" spans="1:11" ht="15">
      <c r="A30" s="31">
        <v>44119</v>
      </c>
      <c r="B30" s="6" t="s">
        <v>70</v>
      </c>
      <c r="C30" s="6"/>
      <c r="D30" s="6"/>
      <c r="E30" s="32">
        <v>470</v>
      </c>
      <c r="F30" s="33">
        <v>0</v>
      </c>
      <c r="G30" s="7"/>
      <c r="H30" s="6"/>
      <c r="I30" s="7"/>
      <c r="J30" s="6"/>
      <c r="K30" s="2"/>
    </row>
    <row r="31" spans="1:11" ht="15">
      <c r="A31" s="31">
        <v>44141</v>
      </c>
      <c r="B31" s="6" t="s">
        <v>117</v>
      </c>
      <c r="C31" s="6"/>
      <c r="D31" s="6"/>
      <c r="E31" s="32">
        <v>471</v>
      </c>
      <c r="F31" s="33">
        <v>400</v>
      </c>
      <c r="G31" s="7"/>
      <c r="H31" s="6"/>
      <c r="I31" s="7"/>
      <c r="J31" s="6"/>
      <c r="K31" s="2"/>
    </row>
    <row r="32" spans="1:11" ht="15">
      <c r="A32" s="31">
        <v>44141</v>
      </c>
      <c r="B32" s="6" t="s">
        <v>118</v>
      </c>
      <c r="C32" s="6"/>
      <c r="D32" s="6"/>
      <c r="E32" s="32">
        <v>472</v>
      </c>
      <c r="F32" s="33">
        <v>250</v>
      </c>
      <c r="G32" s="7"/>
      <c r="H32" s="6"/>
      <c r="I32" s="7"/>
      <c r="J32" s="6"/>
      <c r="K32" s="2"/>
    </row>
    <row r="33" spans="1:11" ht="15">
      <c r="A33" s="31">
        <v>44141</v>
      </c>
      <c r="B33" s="6" t="s">
        <v>119</v>
      </c>
      <c r="C33" s="6"/>
      <c r="D33" s="6"/>
      <c r="E33" s="32">
        <v>473</v>
      </c>
      <c r="F33" s="33">
        <v>250</v>
      </c>
      <c r="G33" s="7"/>
      <c r="H33" s="6"/>
      <c r="I33" s="7"/>
      <c r="J33" s="6"/>
      <c r="K33" s="2"/>
    </row>
    <row r="34" spans="1:11" ht="15">
      <c r="A34" s="31">
        <v>44155</v>
      </c>
      <c r="B34" s="6" t="s">
        <v>120</v>
      </c>
      <c r="C34" s="6"/>
      <c r="D34" s="6"/>
      <c r="E34" s="32">
        <v>474</v>
      </c>
      <c r="F34" s="33">
        <v>59.94</v>
      </c>
      <c r="G34" s="7"/>
      <c r="H34" s="6"/>
      <c r="I34" s="7"/>
      <c r="J34" s="6"/>
      <c r="K34" s="2"/>
    </row>
    <row r="35" spans="1:11" ht="15">
      <c r="A35" s="31">
        <v>44160</v>
      </c>
      <c r="B35" s="6" t="s">
        <v>121</v>
      </c>
      <c r="C35" s="6"/>
      <c r="D35" s="6"/>
      <c r="E35" s="32">
        <v>475</v>
      </c>
      <c r="F35" s="33">
        <v>975</v>
      </c>
      <c r="G35" s="7"/>
      <c r="H35" s="6"/>
      <c r="I35" s="7"/>
      <c r="J35" s="6"/>
      <c r="K35" s="2"/>
    </row>
    <row r="36" spans="1:11" ht="15">
      <c r="A36" s="31">
        <v>44166</v>
      </c>
      <c r="B36" s="6" t="s">
        <v>122</v>
      </c>
      <c r="C36" s="6"/>
      <c r="D36" s="6"/>
      <c r="E36" s="32">
        <v>476</v>
      </c>
      <c r="F36" s="33">
        <v>164.4</v>
      </c>
      <c r="G36" s="7"/>
      <c r="H36" s="6"/>
      <c r="I36" s="7"/>
      <c r="J36" s="6"/>
      <c r="K36" s="2"/>
    </row>
    <row r="37" spans="1:11" ht="15">
      <c r="A37" s="31">
        <v>44222</v>
      </c>
      <c r="B37" s="6" t="s">
        <v>123</v>
      </c>
      <c r="C37" s="6"/>
      <c r="D37" s="6"/>
      <c r="E37" s="32">
        <v>477</v>
      </c>
      <c r="F37" s="33">
        <v>379.51</v>
      </c>
      <c r="G37" s="7"/>
      <c r="H37" s="6"/>
      <c r="I37" s="7"/>
      <c r="J37" s="6"/>
      <c r="K37" s="2"/>
    </row>
    <row r="38" spans="1:11" ht="15">
      <c r="A38" s="31">
        <v>44244</v>
      </c>
      <c r="B38" s="6" t="s">
        <v>124</v>
      </c>
      <c r="C38" s="6"/>
      <c r="D38" s="6"/>
      <c r="E38" s="32">
        <v>478</v>
      </c>
      <c r="F38" s="33">
        <v>177.83</v>
      </c>
      <c r="G38" s="7"/>
      <c r="H38" s="6"/>
      <c r="I38" s="7"/>
      <c r="J38" s="6"/>
      <c r="K38" s="2"/>
    </row>
    <row r="39" spans="1:11" ht="15">
      <c r="A39" s="31">
        <v>44259</v>
      </c>
      <c r="B39" s="6" t="s">
        <v>125</v>
      </c>
      <c r="C39" s="6"/>
      <c r="D39" s="6"/>
      <c r="E39" s="32">
        <v>479</v>
      </c>
      <c r="F39" s="33">
        <v>59.82</v>
      </c>
      <c r="G39" s="7" t="s">
        <v>139</v>
      </c>
      <c r="H39" s="6"/>
      <c r="I39" s="7"/>
      <c r="J39" s="6"/>
      <c r="K39" s="2"/>
    </row>
    <row r="40" spans="1:11" ht="15">
      <c r="A40" s="31">
        <v>44261</v>
      </c>
      <c r="B40" s="6" t="s">
        <v>126</v>
      </c>
      <c r="C40" s="6"/>
      <c r="D40" s="6"/>
      <c r="E40" s="32">
        <v>480</v>
      </c>
      <c r="F40" s="33">
        <v>1671.8</v>
      </c>
      <c r="G40" s="7"/>
      <c r="H40" s="6"/>
      <c r="I40" s="7"/>
      <c r="J40" s="6"/>
      <c r="K40" s="2"/>
    </row>
    <row r="41" spans="1:11" ht="15">
      <c r="A41" s="42" t="s">
        <v>7</v>
      </c>
      <c r="B41" s="6"/>
      <c r="C41" s="6"/>
      <c r="D41" s="6"/>
      <c r="E41" s="32"/>
      <c r="F41" s="33">
        <f>SUM(F17:F40)</f>
        <v>8157.2799999999988</v>
      </c>
      <c r="G41" s="7"/>
      <c r="H41" s="6"/>
      <c r="I41" s="7"/>
      <c r="J41" s="6"/>
      <c r="K41" s="2"/>
    </row>
    <row r="42" spans="1:11" ht="15">
      <c r="A42" s="31"/>
      <c r="B42" s="6"/>
      <c r="C42" s="6"/>
      <c r="D42" s="6"/>
      <c r="E42" s="32"/>
      <c r="F42" s="33"/>
      <c r="G42" s="7"/>
      <c r="H42" s="6"/>
      <c r="I42" s="7"/>
      <c r="J42" s="6"/>
      <c r="K42" s="2"/>
    </row>
    <row r="43" spans="1:11" ht="15">
      <c r="A43" s="31"/>
      <c r="B43" s="6"/>
      <c r="C43" s="6"/>
      <c r="D43" s="6"/>
      <c r="E43" s="32"/>
      <c r="F43" s="33"/>
      <c r="G43" s="7"/>
      <c r="H43" s="6"/>
      <c r="I43" s="7"/>
      <c r="J43" s="6"/>
      <c r="K43" s="2"/>
    </row>
    <row r="44" spans="1:11" ht="15">
      <c r="A44" s="31"/>
      <c r="B44" s="6"/>
      <c r="C44" s="6"/>
      <c r="D44" s="6"/>
      <c r="E44" s="32"/>
      <c r="F44" s="33"/>
      <c r="G44" s="7"/>
      <c r="H44" s="6"/>
      <c r="I44" s="7"/>
      <c r="J44" s="6"/>
      <c r="K44" s="2"/>
    </row>
    <row r="45" spans="1:11" ht="15">
      <c r="A45" s="31"/>
      <c r="B45" s="6"/>
      <c r="C45" s="6"/>
      <c r="D45" s="6"/>
      <c r="E45" s="32"/>
      <c r="F45" s="33"/>
      <c r="G45" s="7"/>
      <c r="H45" s="6"/>
      <c r="I45" s="7"/>
      <c r="J45" s="6"/>
      <c r="K45" s="2"/>
    </row>
    <row r="46" spans="1:11" ht="15">
      <c r="A46" s="31"/>
      <c r="B46" s="6"/>
      <c r="C46" s="6"/>
      <c r="D46" s="6"/>
      <c r="E46" s="32"/>
      <c r="F46" s="33"/>
      <c r="G46" s="7"/>
      <c r="H46" s="6"/>
      <c r="I46" s="7"/>
      <c r="J46" s="6"/>
      <c r="K46" s="2"/>
    </row>
    <row r="47" spans="1:11" ht="15">
      <c r="A47" s="12"/>
      <c r="B47" s="6"/>
      <c r="C47" s="6"/>
      <c r="D47" s="6"/>
      <c r="E47" s="6"/>
      <c r="F47" s="33"/>
      <c r="G47" s="7"/>
      <c r="H47" s="6"/>
      <c r="I47" s="7"/>
      <c r="J47" s="6"/>
      <c r="K47" s="2"/>
    </row>
    <row r="48" spans="1:11" ht="15">
      <c r="A48" s="12"/>
      <c r="B48" s="6"/>
      <c r="C48" s="6"/>
      <c r="D48" s="6"/>
      <c r="E48" s="6"/>
      <c r="F48" s="7"/>
      <c r="G48" s="7"/>
      <c r="H48" s="6"/>
      <c r="I48" s="7"/>
      <c r="J48" s="6"/>
      <c r="K48" s="2"/>
    </row>
    <row r="49" spans="1:11" ht="15.75">
      <c r="A49" s="25"/>
      <c r="B49" s="5"/>
      <c r="C49" s="5"/>
      <c r="D49" s="5"/>
      <c r="E49" s="5"/>
      <c r="F49" s="7"/>
      <c r="G49" s="7"/>
      <c r="H49" s="6"/>
      <c r="I49" s="7"/>
      <c r="J49" s="6"/>
      <c r="K49" s="2"/>
    </row>
    <row r="50" spans="1:11" ht="16.5" customHeight="1" thickBot="1">
      <c r="A50" s="30"/>
      <c r="B50" s="26"/>
      <c r="C50" s="26"/>
      <c r="D50" s="29"/>
      <c r="E50" s="27"/>
      <c r="F50" s="28"/>
      <c r="G50" s="7"/>
      <c r="H50" s="6"/>
      <c r="I50" s="7"/>
      <c r="J50" s="6"/>
      <c r="K50" s="2"/>
    </row>
    <row r="51" spans="1:11" ht="16.5" customHeight="1" thickBot="1">
      <c r="A51" s="30"/>
      <c r="B51" s="26"/>
      <c r="C51" s="26"/>
      <c r="D51" s="29"/>
      <c r="E51" s="27"/>
      <c r="F51" s="28"/>
      <c r="G51" s="7"/>
      <c r="H51" s="6"/>
      <c r="I51" s="7"/>
      <c r="J51" s="6"/>
      <c r="K51" s="2"/>
    </row>
    <row r="52" spans="1:11" ht="16.5" thickBot="1">
      <c r="A52" s="30"/>
      <c r="B52" s="26"/>
      <c r="C52" s="26"/>
      <c r="D52" s="29"/>
      <c r="E52" s="27"/>
      <c r="F52" s="28"/>
      <c r="G52" s="9"/>
      <c r="H52" s="6"/>
      <c r="I52" s="9"/>
      <c r="J52" s="6"/>
      <c r="K52" s="2"/>
    </row>
    <row r="53" spans="1:11" ht="16.5" thickBot="1">
      <c r="A53" s="30"/>
      <c r="B53" s="26"/>
      <c r="C53" s="26"/>
      <c r="D53" s="28"/>
      <c r="E53" s="27"/>
      <c r="F53" s="28"/>
      <c r="G53" s="9"/>
      <c r="H53" s="6"/>
      <c r="I53" s="7"/>
      <c r="J53" s="6"/>
      <c r="K53" s="2"/>
    </row>
    <row r="54" spans="1:11" ht="15.75" thickBot="1">
      <c r="A54" s="30"/>
      <c r="B54" s="26"/>
      <c r="C54" s="26"/>
      <c r="D54" s="27"/>
      <c r="E54" s="27"/>
      <c r="F54" s="28"/>
      <c r="G54" s="7"/>
      <c r="H54" s="6"/>
      <c r="I54" s="7"/>
      <c r="J54" s="6"/>
      <c r="K54" s="2"/>
    </row>
    <row r="55" spans="1:11" ht="15.75" thickBot="1">
      <c r="A55" s="30"/>
      <c r="B55" s="26"/>
      <c r="C55" s="26"/>
      <c r="D55" s="27"/>
      <c r="E55" s="27"/>
      <c r="F55" s="28"/>
      <c r="G55" s="7"/>
      <c r="H55" s="6"/>
      <c r="I55" s="7"/>
      <c r="J55" s="6"/>
      <c r="K55" s="2"/>
    </row>
    <row r="56" spans="1:11" ht="15.75" thickBot="1">
      <c r="A56" s="30"/>
      <c r="B56" s="26"/>
      <c r="C56" s="26"/>
      <c r="D56" s="27"/>
      <c r="E56" s="27"/>
      <c r="F56" s="28"/>
      <c r="G56" s="7"/>
      <c r="H56" s="6"/>
      <c r="I56" s="7"/>
      <c r="J56" s="6"/>
      <c r="K56" s="2"/>
    </row>
    <row r="57" spans="1:11" ht="15.75" thickBot="1">
      <c r="A57" s="30"/>
      <c r="B57" s="26"/>
      <c r="C57" s="26"/>
      <c r="D57" s="27"/>
      <c r="E57" s="27"/>
      <c r="F57" s="28"/>
      <c r="G57" s="7"/>
      <c r="H57" s="6"/>
      <c r="I57" s="7"/>
      <c r="J57" s="6"/>
      <c r="K57" s="2"/>
    </row>
    <row r="58" spans="1:11" ht="18" customHeight="1" thickBot="1">
      <c r="A58" s="30"/>
      <c r="B58" s="26"/>
      <c r="C58" s="26"/>
      <c r="D58" s="27"/>
      <c r="E58" s="27"/>
      <c r="F58" s="28"/>
      <c r="G58" s="7"/>
      <c r="H58" s="6"/>
      <c r="I58" s="7"/>
      <c r="J58" s="6"/>
      <c r="K58" s="2"/>
    </row>
    <row r="59" spans="1:11" s="6" customFormat="1" ht="18" customHeight="1" thickBot="1">
      <c r="A59" s="30"/>
      <c r="B59" s="26"/>
      <c r="C59" s="26"/>
      <c r="D59" s="27"/>
      <c r="E59" s="27"/>
      <c r="F59" s="28"/>
      <c r="G59" s="7"/>
      <c r="I59" s="7"/>
      <c r="K59" s="7"/>
    </row>
    <row r="60" spans="1:11" s="6" customFormat="1" ht="15.75" customHeight="1" thickBot="1">
      <c r="A60" s="30"/>
      <c r="B60" s="26"/>
      <c r="C60" s="26"/>
      <c r="D60" s="27"/>
      <c r="E60" s="27"/>
      <c r="F60" s="28"/>
      <c r="G60" s="7"/>
      <c r="I60" s="7"/>
      <c r="K60" s="7"/>
    </row>
    <row r="61" spans="1:11" s="6" customFormat="1" ht="13.5" customHeight="1" thickBot="1">
      <c r="A61" s="30"/>
      <c r="B61" s="26"/>
      <c r="C61" s="26"/>
      <c r="D61" s="29"/>
      <c r="E61" s="27"/>
      <c r="F61" s="28"/>
      <c r="G61" s="7"/>
      <c r="I61" s="7"/>
      <c r="K61" s="7"/>
    </row>
    <row r="62" spans="1:11" s="6" customFormat="1" ht="16.5" customHeight="1" thickBot="1">
      <c r="A62" s="30"/>
      <c r="B62" s="26"/>
      <c r="C62" s="26"/>
      <c r="D62" s="27"/>
      <c r="E62" s="27"/>
      <c r="F62" s="28"/>
      <c r="G62" s="7"/>
      <c r="I62" s="7"/>
      <c r="K62" s="7"/>
    </row>
    <row r="63" spans="1:11" ht="19.5" customHeight="1" thickBot="1">
      <c r="A63" s="30"/>
      <c r="B63" s="26"/>
      <c r="C63" s="26"/>
      <c r="D63" s="27"/>
      <c r="E63" s="27"/>
      <c r="F63" s="28"/>
      <c r="G63" s="7"/>
      <c r="H63" s="6"/>
      <c r="I63" s="7"/>
      <c r="J63" s="6"/>
      <c r="K63" s="2"/>
    </row>
    <row r="64" spans="1:11" ht="15.75">
      <c r="B64" s="6"/>
      <c r="C64" s="6"/>
      <c r="D64" s="6"/>
      <c r="E64" s="6"/>
      <c r="F64" s="6"/>
      <c r="G64" s="9"/>
      <c r="H64" s="6"/>
      <c r="I64" s="7"/>
      <c r="J64" s="6"/>
      <c r="K64" s="2"/>
    </row>
    <row r="65" spans="2:11" ht="15">
      <c r="B65" s="6"/>
      <c r="C65" s="6"/>
      <c r="D65" s="6"/>
      <c r="E65" s="6"/>
      <c r="F65" s="6"/>
      <c r="G65" s="7"/>
      <c r="H65" s="6"/>
      <c r="I65" s="7"/>
      <c r="J65" s="6"/>
      <c r="K65" s="2"/>
    </row>
    <row r="66" spans="2:11" ht="15">
      <c r="B66" s="6"/>
      <c r="C66" s="6"/>
      <c r="D66" s="6"/>
      <c r="E66" s="6"/>
      <c r="F66" s="6"/>
      <c r="G66" s="7"/>
      <c r="H66" s="6"/>
      <c r="I66" s="6"/>
      <c r="J66" s="6"/>
    </row>
    <row r="67" spans="2:11" ht="15">
      <c r="B67" s="6"/>
      <c r="C67" s="6"/>
      <c r="D67" s="6"/>
      <c r="E67" s="6"/>
      <c r="F67" s="6"/>
      <c r="G67" s="7"/>
      <c r="H67" s="6"/>
      <c r="I67" s="6"/>
      <c r="J67" s="6"/>
    </row>
    <row r="68" spans="2:11" ht="15">
      <c r="B68" s="6"/>
      <c r="C68" s="6"/>
      <c r="D68" s="6"/>
      <c r="E68" s="6"/>
      <c r="F68" s="6"/>
      <c r="G68" s="7"/>
      <c r="H68" s="6"/>
      <c r="I68" s="6"/>
      <c r="J68" s="6"/>
    </row>
    <row r="69" spans="2:11" ht="15">
      <c r="B69" s="6"/>
      <c r="C69" s="6"/>
      <c r="D69" s="6"/>
      <c r="E69" s="6"/>
      <c r="F69" s="6"/>
      <c r="G69" s="7"/>
      <c r="H69" s="6"/>
      <c r="I69" s="6"/>
      <c r="J69" s="6"/>
    </row>
    <row r="70" spans="2:11">
      <c r="G70" s="2"/>
    </row>
    <row r="71" spans="2:11">
      <c r="G71" s="2"/>
    </row>
    <row r="72" spans="2:11">
      <c r="G72" s="2"/>
    </row>
  </sheetData>
  <phoneticPr fontId="2" type="noConversion"/>
  <pageMargins left="0.75" right="0.75" top="1" bottom="1" header="0.5" footer="0.5"/>
  <pageSetup paperSize="9" scale="6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"/>
  <sheetViews>
    <sheetView workbookViewId="0">
      <selection activeCell="A4" sqref="A4"/>
    </sheetView>
  </sheetViews>
  <sheetFormatPr defaultRowHeight="12.75"/>
  <cols>
    <col min="1" max="1" width="10.140625" bestFit="1" customWidth="1"/>
    <col min="2" max="2" width="12.28515625" customWidth="1"/>
  </cols>
  <sheetData>
    <row r="1" spans="1:7">
      <c r="A1" s="3" t="s">
        <v>73</v>
      </c>
    </row>
    <row r="2" spans="1:7">
      <c r="A2" s="3" t="s">
        <v>27</v>
      </c>
      <c r="B2" t="s">
        <v>28</v>
      </c>
      <c r="C2" t="s">
        <v>29</v>
      </c>
      <c r="D2" s="3" t="s">
        <v>0</v>
      </c>
    </row>
    <row r="3" spans="1:7">
      <c r="A3" s="12">
        <v>44259</v>
      </c>
      <c r="B3" s="3" t="s">
        <v>48</v>
      </c>
      <c r="C3" s="3">
        <v>479</v>
      </c>
      <c r="D3" s="2">
        <v>59.82</v>
      </c>
    </row>
    <row r="4" spans="1:7">
      <c r="A4" s="12"/>
      <c r="B4" s="3"/>
      <c r="C4" s="3"/>
      <c r="D4" s="2"/>
      <c r="E4" s="2"/>
    </row>
    <row r="5" spans="1:7">
      <c r="A5" s="3"/>
      <c r="B5" s="3"/>
      <c r="D5" s="2"/>
      <c r="G5" s="3"/>
    </row>
    <row r="6" spans="1:7">
      <c r="A6" s="3"/>
      <c r="B6" s="3"/>
      <c r="D6" s="2"/>
    </row>
    <row r="7" spans="1:7">
      <c r="D7" s="4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02FC7-4E59-4F69-A3FE-E7D438C717B4}">
  <sheetPr>
    <pageSetUpPr fitToPage="1"/>
  </sheetPr>
  <dimension ref="A1:M81"/>
  <sheetViews>
    <sheetView topLeftCell="A4" workbookViewId="0">
      <selection activeCell="A73" sqref="A73"/>
    </sheetView>
  </sheetViews>
  <sheetFormatPr defaultRowHeight="12.75"/>
  <cols>
    <col min="1" max="1" width="16.5703125" customWidth="1"/>
    <col min="2" max="2" width="13.42578125" customWidth="1"/>
    <col min="3" max="3" width="19.5703125" customWidth="1"/>
  </cols>
  <sheetData>
    <row r="1" spans="1:13" ht="15.75" customHeight="1">
      <c r="A1" s="1" t="s">
        <v>99</v>
      </c>
      <c r="B1" s="1"/>
      <c r="C1" s="1" t="s">
        <v>100</v>
      </c>
      <c r="E1" s="3"/>
    </row>
    <row r="2" spans="1:13">
      <c r="A2" s="3"/>
      <c r="C2" s="35"/>
    </row>
    <row r="3" spans="1:13">
      <c r="A3" s="3"/>
      <c r="C3" s="3"/>
    </row>
    <row r="4" spans="1:13">
      <c r="A4" s="3"/>
      <c r="C4" s="2"/>
    </row>
    <row r="5" spans="1:13">
      <c r="A5" s="3" t="s">
        <v>74</v>
      </c>
      <c r="B5" s="35">
        <v>44005</v>
      </c>
      <c r="C5" s="12"/>
    </row>
    <row r="6" spans="1:13">
      <c r="A6" s="3" t="s">
        <v>75</v>
      </c>
      <c r="B6" s="3" t="s">
        <v>76</v>
      </c>
      <c r="C6" s="3"/>
      <c r="M6" s="2"/>
    </row>
    <row r="7" spans="1:13">
      <c r="A7" s="3" t="s">
        <v>77</v>
      </c>
      <c r="C7" s="1">
        <v>99.48</v>
      </c>
    </row>
    <row r="8" spans="1:13">
      <c r="A8" s="3" t="s">
        <v>78</v>
      </c>
      <c r="B8" t="s">
        <v>79</v>
      </c>
      <c r="C8" s="25"/>
    </row>
    <row r="9" spans="1:13">
      <c r="A9" s="3" t="s">
        <v>80</v>
      </c>
      <c r="B9" t="s">
        <v>81</v>
      </c>
      <c r="C9" s="1"/>
    </row>
    <row r="10" spans="1:13">
      <c r="C10" s="4"/>
    </row>
    <row r="11" spans="1:13">
      <c r="C11" s="1"/>
    </row>
    <row r="12" spans="1:13">
      <c r="A12" t="s">
        <v>74</v>
      </c>
      <c r="B12" s="35">
        <v>44029</v>
      </c>
      <c r="C12" s="25"/>
    </row>
    <row r="13" spans="1:13">
      <c r="A13" t="s">
        <v>82</v>
      </c>
      <c r="B13" t="s">
        <v>52</v>
      </c>
      <c r="C13" s="1"/>
    </row>
    <row r="14" spans="1:13">
      <c r="A14" s="3" t="s">
        <v>77</v>
      </c>
      <c r="C14" s="4">
        <v>9</v>
      </c>
    </row>
    <row r="15" spans="1:13">
      <c r="A15" s="3" t="s">
        <v>78</v>
      </c>
      <c r="B15" t="s">
        <v>83</v>
      </c>
      <c r="C15" s="1"/>
    </row>
    <row r="16" spans="1:13">
      <c r="A16" s="3" t="s">
        <v>84</v>
      </c>
      <c r="C16" s="4"/>
    </row>
    <row r="17" spans="1:3">
      <c r="C17" s="1"/>
    </row>
    <row r="18" spans="1:3">
      <c r="C18" s="1"/>
    </row>
    <row r="19" spans="1:3">
      <c r="A19" s="3" t="s">
        <v>74</v>
      </c>
      <c r="B19" s="35">
        <v>44056</v>
      </c>
      <c r="C19" s="1"/>
    </row>
    <row r="20" spans="1:3">
      <c r="A20" s="3" t="s">
        <v>82</v>
      </c>
      <c r="B20" s="3" t="s">
        <v>85</v>
      </c>
      <c r="C20" s="25"/>
    </row>
    <row r="21" spans="1:3">
      <c r="A21" s="3" t="s">
        <v>77</v>
      </c>
      <c r="C21" s="1">
        <v>6.88</v>
      </c>
    </row>
    <row r="22" spans="1:3">
      <c r="A22" s="3" t="s">
        <v>86</v>
      </c>
      <c r="B22" s="3" t="s">
        <v>87</v>
      </c>
      <c r="C22" s="4"/>
    </row>
    <row r="23" spans="1:3">
      <c r="A23" s="3" t="s">
        <v>84</v>
      </c>
      <c r="C23" s="1"/>
    </row>
    <row r="24" spans="1:3">
      <c r="C24" s="1"/>
    </row>
    <row r="25" spans="1:3">
      <c r="A25" s="3" t="s">
        <v>74</v>
      </c>
      <c r="B25" s="35">
        <v>44057</v>
      </c>
      <c r="C25" s="1"/>
    </row>
    <row r="26" spans="1:3">
      <c r="A26" s="3" t="s">
        <v>82</v>
      </c>
      <c r="B26" s="3" t="s">
        <v>54</v>
      </c>
      <c r="C26" s="4"/>
    </row>
    <row r="27" spans="1:3">
      <c r="A27" s="3" t="s">
        <v>77</v>
      </c>
      <c r="C27" s="4">
        <v>304</v>
      </c>
    </row>
    <row r="28" spans="1:3">
      <c r="A28" s="3" t="s">
        <v>86</v>
      </c>
      <c r="B28" s="3" t="s">
        <v>88</v>
      </c>
      <c r="C28" s="1"/>
    </row>
    <row r="29" spans="1:3">
      <c r="A29" s="3" t="s">
        <v>84</v>
      </c>
      <c r="C29" s="1"/>
    </row>
    <row r="30" spans="1:3">
      <c r="C30" s="1"/>
    </row>
    <row r="31" spans="1:3">
      <c r="C31" s="1"/>
    </row>
    <row r="32" spans="1:3">
      <c r="A32" s="3" t="s">
        <v>74</v>
      </c>
      <c r="B32" s="35">
        <v>44090</v>
      </c>
      <c r="C32" s="1"/>
    </row>
    <row r="33" spans="1:3">
      <c r="A33" s="3" t="s">
        <v>82</v>
      </c>
      <c r="B33" s="3" t="s">
        <v>89</v>
      </c>
      <c r="C33" s="1"/>
    </row>
    <row r="34" spans="1:3">
      <c r="A34" s="3" t="s">
        <v>77</v>
      </c>
      <c r="C34" s="4">
        <v>17</v>
      </c>
    </row>
    <row r="35" spans="1:3">
      <c r="A35" s="3" t="s">
        <v>90</v>
      </c>
      <c r="B35" s="3" t="s">
        <v>91</v>
      </c>
      <c r="C35" s="1"/>
    </row>
    <row r="36" spans="1:3">
      <c r="A36" s="3" t="s">
        <v>92</v>
      </c>
      <c r="C36" s="1"/>
    </row>
    <row r="37" spans="1:3">
      <c r="C37" s="1"/>
    </row>
    <row r="38" spans="1:3">
      <c r="A38" s="3" t="s">
        <v>74</v>
      </c>
      <c r="B38" s="35">
        <v>44104</v>
      </c>
      <c r="C38" s="1"/>
    </row>
    <row r="39" spans="1:3">
      <c r="A39" s="3" t="s">
        <v>82</v>
      </c>
      <c r="B39" s="3" t="s">
        <v>93</v>
      </c>
      <c r="C39" s="1"/>
    </row>
    <row r="40" spans="1:3">
      <c r="A40" s="3" t="s">
        <v>77</v>
      </c>
      <c r="C40" s="4">
        <v>15</v>
      </c>
    </row>
    <row r="41" spans="1:3">
      <c r="A41" s="3" t="s">
        <v>94</v>
      </c>
      <c r="B41" s="3" t="s">
        <v>95</v>
      </c>
      <c r="C41" s="1"/>
    </row>
    <row r="42" spans="1:3">
      <c r="A42" s="3" t="s">
        <v>92</v>
      </c>
      <c r="C42" s="1"/>
    </row>
    <row r="43" spans="1:3">
      <c r="C43" s="1"/>
    </row>
    <row r="44" spans="1:3">
      <c r="A44" s="3" t="s">
        <v>74</v>
      </c>
      <c r="B44" s="35">
        <v>44138</v>
      </c>
      <c r="C44" s="1"/>
    </row>
    <row r="45" spans="1:3">
      <c r="A45" s="3" t="s">
        <v>82</v>
      </c>
      <c r="B45" s="3" t="s">
        <v>53</v>
      </c>
      <c r="C45" s="1"/>
    </row>
    <row r="46" spans="1:3">
      <c r="A46" s="3" t="s">
        <v>77</v>
      </c>
      <c r="C46" s="1">
        <v>11.99</v>
      </c>
    </row>
    <row r="47" spans="1:3">
      <c r="A47" s="3" t="s">
        <v>86</v>
      </c>
      <c r="B47" s="3" t="s">
        <v>96</v>
      </c>
      <c r="C47" s="1"/>
    </row>
    <row r="48" spans="1:3">
      <c r="A48" s="3" t="s">
        <v>84</v>
      </c>
      <c r="C48" s="1"/>
    </row>
    <row r="49" spans="1:3">
      <c r="C49" s="1"/>
    </row>
    <row r="50" spans="1:3">
      <c r="C50" s="1"/>
    </row>
    <row r="51" spans="1:3">
      <c r="A51" s="3" t="s">
        <v>74</v>
      </c>
      <c r="B51" s="35">
        <v>44103</v>
      </c>
      <c r="C51" s="1"/>
    </row>
    <row r="52" spans="1:3">
      <c r="A52" s="3" t="s">
        <v>82</v>
      </c>
      <c r="B52" s="3" t="s">
        <v>97</v>
      </c>
      <c r="C52" s="1"/>
    </row>
    <row r="53" spans="1:3">
      <c r="A53" s="3" t="s">
        <v>77</v>
      </c>
      <c r="C53" s="4">
        <v>162.65</v>
      </c>
    </row>
    <row r="54" spans="1:3">
      <c r="A54" s="3" t="s">
        <v>86</v>
      </c>
      <c r="B54" s="3" t="s">
        <v>98</v>
      </c>
      <c r="C54" s="1"/>
    </row>
    <row r="55" spans="1:3">
      <c r="A55" s="3" t="s">
        <v>84</v>
      </c>
      <c r="C55" s="1"/>
    </row>
    <row r="56" spans="1:3">
      <c r="C56" s="1"/>
    </row>
    <row r="57" spans="1:3">
      <c r="C57" s="1"/>
    </row>
    <row r="58" spans="1:3">
      <c r="A58" s="3" t="s">
        <v>74</v>
      </c>
      <c r="B58" s="35">
        <v>44105</v>
      </c>
      <c r="C58" s="1"/>
    </row>
    <row r="59" spans="1:3">
      <c r="A59" s="3" t="s">
        <v>75</v>
      </c>
      <c r="B59" t="s">
        <v>52</v>
      </c>
      <c r="C59" s="1"/>
    </row>
    <row r="60" spans="1:3">
      <c r="A60" s="3" t="s">
        <v>77</v>
      </c>
      <c r="B60" s="35"/>
      <c r="C60" s="4">
        <v>27.4</v>
      </c>
    </row>
    <row r="61" spans="1:3">
      <c r="A61" s="3" t="s">
        <v>86</v>
      </c>
      <c r="B61" s="12" t="s">
        <v>103</v>
      </c>
      <c r="C61" s="1"/>
    </row>
    <row r="62" spans="1:3">
      <c r="A62" s="3" t="s">
        <v>84</v>
      </c>
      <c r="C62" s="1"/>
    </row>
    <row r="63" spans="1:3">
      <c r="A63" s="3"/>
      <c r="C63" s="1"/>
    </row>
    <row r="64" spans="1:3">
      <c r="A64" s="3"/>
      <c r="C64" s="1"/>
    </row>
    <row r="65" spans="1:4">
      <c r="A65" s="3" t="s">
        <v>74</v>
      </c>
      <c r="B65" s="35">
        <v>44244</v>
      </c>
      <c r="C65" s="1"/>
    </row>
    <row r="66" spans="1:4">
      <c r="A66" s="3" t="s">
        <v>75</v>
      </c>
      <c r="B66" s="3" t="s">
        <v>76</v>
      </c>
      <c r="C66" s="1"/>
    </row>
    <row r="67" spans="1:4">
      <c r="A67" s="3" t="s">
        <v>77</v>
      </c>
      <c r="C67" s="1">
        <v>29.64</v>
      </c>
    </row>
    <row r="68" spans="1:4">
      <c r="A68" s="3" t="s">
        <v>86</v>
      </c>
      <c r="B68" s="3" t="s">
        <v>104</v>
      </c>
      <c r="C68" s="1"/>
    </row>
    <row r="69" spans="1:4">
      <c r="A69" s="3" t="s">
        <v>92</v>
      </c>
      <c r="C69" s="1"/>
    </row>
    <row r="70" spans="1:4">
      <c r="A70" s="3"/>
      <c r="C70" s="1"/>
    </row>
    <row r="71" spans="1:4">
      <c r="A71" s="1" t="s">
        <v>7</v>
      </c>
      <c r="C71" s="1">
        <v>683.04</v>
      </c>
      <c r="D71" t="s">
        <v>105</v>
      </c>
    </row>
    <row r="72" spans="1:4">
      <c r="A72" s="3" t="s">
        <v>134</v>
      </c>
      <c r="C72" s="1"/>
    </row>
    <row r="73" spans="1:4">
      <c r="C73" s="1"/>
    </row>
    <row r="74" spans="1:4">
      <c r="C74" s="1"/>
    </row>
    <row r="75" spans="1:4">
      <c r="C75" s="1"/>
    </row>
    <row r="76" spans="1:4">
      <c r="C76" s="1"/>
    </row>
    <row r="77" spans="1:4">
      <c r="C77" s="1"/>
    </row>
    <row r="78" spans="1:4">
      <c r="C78" s="1"/>
    </row>
    <row r="79" spans="1:4">
      <c r="C79" s="1"/>
    </row>
    <row r="80" spans="1:4">
      <c r="C80" s="1"/>
    </row>
    <row r="81" spans="3:3">
      <c r="C81" s="1"/>
    </row>
  </sheetData>
  <pageMargins left="0.7" right="0.7" top="0.75" bottom="0.75" header="0.3" footer="0.3"/>
  <pageSetup paperSize="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1"/>
  <sheetViews>
    <sheetView zoomScale="145" zoomScaleNormal="145" workbookViewId="0">
      <pane ySplit="5" topLeftCell="A30" activePane="bottomLeft" state="frozen"/>
      <selection pane="bottomLeft" activeCell="F32" sqref="F32"/>
    </sheetView>
  </sheetViews>
  <sheetFormatPr defaultRowHeight="12.75"/>
  <cols>
    <col min="1" max="3" width="9.140625" style="16"/>
    <col min="4" max="4" width="10.42578125" style="16" customWidth="1"/>
    <col min="5" max="9" width="9.140625" style="16"/>
    <col min="10" max="10" width="9.5703125" style="16" customWidth="1"/>
    <col min="11" max="16384" width="9.140625" style="16"/>
  </cols>
  <sheetData>
    <row r="1" spans="1:11">
      <c r="A1" s="17" t="s">
        <v>3</v>
      </c>
      <c r="B1" s="17"/>
      <c r="C1" s="20"/>
    </row>
    <row r="3" spans="1:11">
      <c r="A3" s="17" t="s">
        <v>49</v>
      </c>
      <c r="B3" s="17"/>
      <c r="C3" s="17"/>
      <c r="D3" s="17"/>
      <c r="E3" s="17"/>
      <c r="F3" s="17"/>
      <c r="G3" s="17"/>
      <c r="H3" s="17"/>
    </row>
    <row r="5" spans="1:11">
      <c r="F5" s="18" t="s">
        <v>72</v>
      </c>
      <c r="H5" s="18" t="s">
        <v>47</v>
      </c>
    </row>
    <row r="6" spans="1:11">
      <c r="A6" s="17" t="s">
        <v>1</v>
      </c>
      <c r="F6" s="19" t="s">
        <v>0</v>
      </c>
      <c r="H6" s="19" t="s">
        <v>0</v>
      </c>
    </row>
    <row r="7" spans="1:11">
      <c r="A7" s="16" t="s">
        <v>4</v>
      </c>
      <c r="D7" s="19"/>
      <c r="F7" s="19">
        <v>9750</v>
      </c>
      <c r="H7" s="19">
        <v>9750</v>
      </c>
    </row>
    <row r="8" spans="1:11">
      <c r="A8" s="16" t="s">
        <v>6</v>
      </c>
      <c r="D8" s="19"/>
      <c r="F8" s="36">
        <v>683.04</v>
      </c>
      <c r="H8" s="19">
        <v>185.37</v>
      </c>
    </row>
    <row r="9" spans="1:11">
      <c r="A9" s="18" t="s">
        <v>5</v>
      </c>
      <c r="D9" s="19"/>
      <c r="F9" s="37">
        <v>7.03</v>
      </c>
      <c r="H9" s="21">
        <v>12.03</v>
      </c>
      <c r="J9" s="18"/>
    </row>
    <row r="10" spans="1:11">
      <c r="A10" s="16" t="s">
        <v>24</v>
      </c>
      <c r="D10" s="19"/>
      <c r="F10" s="36">
        <v>0</v>
      </c>
      <c r="H10" s="19">
        <v>0</v>
      </c>
    </row>
    <row r="11" spans="1:11">
      <c r="A11" s="18" t="s">
        <v>38</v>
      </c>
      <c r="D11" s="19"/>
      <c r="F11" s="19">
        <v>0</v>
      </c>
      <c r="H11" s="19">
        <v>0</v>
      </c>
    </row>
    <row r="12" spans="1:11">
      <c r="F12" s="20">
        <f>SUM(F7:F11)</f>
        <v>10440.070000000002</v>
      </c>
      <c r="H12" s="20">
        <v>9947.4000000000015</v>
      </c>
      <c r="J12" s="19"/>
    </row>
    <row r="13" spans="1:11">
      <c r="F13" s="19"/>
      <c r="H13" s="19"/>
    </row>
    <row r="14" spans="1:11">
      <c r="F14" s="19"/>
      <c r="H14" s="19"/>
    </row>
    <row r="15" spans="1:11">
      <c r="A15" s="17" t="s">
        <v>2</v>
      </c>
      <c r="F15" s="36"/>
      <c r="H15" s="19"/>
      <c r="K15" s="18"/>
    </row>
    <row r="16" spans="1:11">
      <c r="A16" s="16" t="s">
        <v>8</v>
      </c>
      <c r="D16" s="19"/>
      <c r="F16" s="36">
        <v>1671.8</v>
      </c>
      <c r="G16" s="19"/>
      <c r="H16" s="19">
        <v>1350</v>
      </c>
      <c r="J16" s="22"/>
    </row>
    <row r="17" spans="1:11">
      <c r="A17" s="16" t="s">
        <v>9</v>
      </c>
      <c r="F17" s="37">
        <f>'CB 2020.2021 Analysis'!I7</f>
        <v>237.49</v>
      </c>
      <c r="H17" s="21">
        <v>277.76</v>
      </c>
      <c r="J17" s="22"/>
      <c r="K17" s="22"/>
    </row>
    <row r="18" spans="1:11">
      <c r="A18" s="16" t="s">
        <v>10</v>
      </c>
      <c r="D18" s="19"/>
      <c r="F18" s="36">
        <v>0</v>
      </c>
      <c r="H18" s="19">
        <v>195</v>
      </c>
      <c r="J18" s="22"/>
      <c r="K18" s="22"/>
    </row>
    <row r="19" spans="1:11">
      <c r="A19" s="16" t="s">
        <v>11</v>
      </c>
      <c r="D19" s="19"/>
      <c r="F19" s="37">
        <f>'CB 2020.2021 Analysis'!J20+'CB 2020.2021 Analysis'!J21</f>
        <v>500</v>
      </c>
      <c r="H19" s="21">
        <v>500</v>
      </c>
      <c r="J19" s="22"/>
      <c r="K19" s="22"/>
    </row>
    <row r="20" spans="1:11">
      <c r="A20" s="16" t="s">
        <v>12</v>
      </c>
      <c r="D20" s="19"/>
      <c r="F20" s="37">
        <f>'CB 2020.2021 Analysis'!J19</f>
        <v>400</v>
      </c>
      <c r="H20" s="21">
        <v>400</v>
      </c>
      <c r="J20" s="22"/>
      <c r="K20" s="22"/>
    </row>
    <row r="21" spans="1:11">
      <c r="A21" s="16" t="s">
        <v>13</v>
      </c>
      <c r="D21" s="19"/>
      <c r="F21" s="37">
        <v>127.99</v>
      </c>
      <c r="H21" s="21">
        <v>358.18</v>
      </c>
      <c r="J21" s="22"/>
      <c r="K21" s="22"/>
    </row>
    <row r="22" spans="1:11">
      <c r="A22" s="16" t="s">
        <v>14</v>
      </c>
      <c r="D22" s="19"/>
      <c r="F22" s="37">
        <f>'CB 2020.2021 Analysis'!I6</f>
        <v>75</v>
      </c>
      <c r="H22" s="21">
        <v>75</v>
      </c>
      <c r="J22" s="22"/>
      <c r="K22" s="22"/>
    </row>
    <row r="23" spans="1:11">
      <c r="A23" s="18" t="s">
        <v>25</v>
      </c>
      <c r="D23" s="19"/>
      <c r="F23" s="37">
        <f>'CB 2020.2021 Analysis'!J15</f>
        <v>500</v>
      </c>
      <c r="H23" s="21">
        <v>500</v>
      </c>
      <c r="I23" s="23"/>
      <c r="J23" s="22"/>
      <c r="K23" s="22"/>
    </row>
    <row r="24" spans="1:11">
      <c r="A24" s="18" t="s">
        <v>55</v>
      </c>
      <c r="D24" s="19"/>
      <c r="F24" s="37">
        <f>'CB 2020.2021 Analysis'!I14+'CB 2020.2021 Analysis'!I17</f>
        <v>1595</v>
      </c>
      <c r="H24" s="21">
        <v>555.95000000000005</v>
      </c>
      <c r="J24" s="22"/>
      <c r="K24" s="22"/>
    </row>
    <row r="25" spans="1:11">
      <c r="A25" s="18" t="s">
        <v>131</v>
      </c>
      <c r="D25" s="19"/>
      <c r="F25" s="37">
        <f>'CB 2020.2021 Analysis'!H9+'CB 2020.2021 Analysis'!H12+'CB 2020.2021 Analysis'!I8+'CB 2020.2021 Analysis'!I11+'CB 2020.2021 Analysis'!I22</f>
        <v>113.67</v>
      </c>
      <c r="H25" s="21">
        <v>193.46</v>
      </c>
      <c r="J25" s="22"/>
      <c r="K25" s="22"/>
    </row>
    <row r="26" spans="1:11">
      <c r="A26" s="18" t="s">
        <v>46</v>
      </c>
      <c r="D26" s="19"/>
      <c r="F26" s="37">
        <f>'CB 2020.2021 Analysis'!K29</f>
        <v>182</v>
      </c>
      <c r="H26" s="21">
        <v>133.69999999999999</v>
      </c>
      <c r="J26" s="22"/>
      <c r="K26" s="22"/>
    </row>
    <row r="27" spans="1:11">
      <c r="A27" s="16" t="s">
        <v>44</v>
      </c>
      <c r="D27" s="19"/>
      <c r="F27" s="37">
        <v>0</v>
      </c>
      <c r="G27" s="20"/>
      <c r="H27" s="21">
        <v>202</v>
      </c>
    </row>
    <row r="28" spans="1:11">
      <c r="A28" s="18" t="s">
        <v>129</v>
      </c>
      <c r="D28" s="19"/>
      <c r="F28" s="37">
        <f>'CB 2020.2021 Analysis'!M29</f>
        <v>2011.47</v>
      </c>
      <c r="G28" s="20"/>
      <c r="H28" s="21">
        <v>0</v>
      </c>
    </row>
    <row r="29" spans="1:11">
      <c r="A29" s="18" t="s">
        <v>35</v>
      </c>
      <c r="D29" s="19"/>
      <c r="F29" s="37">
        <f>'CB 2020.2021 Analysis'!N29</f>
        <v>683.04</v>
      </c>
      <c r="G29" s="20"/>
      <c r="H29" s="21">
        <v>185.37</v>
      </c>
    </row>
    <row r="30" spans="1:11">
      <c r="D30" s="19"/>
      <c r="F30" s="20">
        <f t="shared" ref="F30" si="0">SUM(F16:F29)</f>
        <v>8097.46</v>
      </c>
      <c r="G30" s="20"/>
      <c r="H30" s="20">
        <f>SUM(H16:H29)</f>
        <v>4926.42</v>
      </c>
    </row>
    <row r="31" spans="1:11">
      <c r="F31" s="38"/>
    </row>
    <row r="32" spans="1:11">
      <c r="A32" s="17" t="s">
        <v>15</v>
      </c>
      <c r="F32" s="36">
        <v>2342.61</v>
      </c>
      <c r="G32" s="19"/>
      <c r="H32" s="19">
        <v>5020.91</v>
      </c>
    </row>
    <row r="33" spans="1:13">
      <c r="A33" s="17" t="s">
        <v>16</v>
      </c>
      <c r="F33" s="37">
        <v>27791.200000000001</v>
      </c>
      <c r="G33" s="18"/>
      <c r="H33" s="21">
        <v>22770.29</v>
      </c>
      <c r="I33" s="18"/>
    </row>
    <row r="34" spans="1:13">
      <c r="F34" s="20">
        <f>SUM(F32:F33)</f>
        <v>30133.81</v>
      </c>
      <c r="G34" s="20"/>
      <c r="H34" s="20">
        <f>SUM(H32:H33)</f>
        <v>27791.200000000001</v>
      </c>
      <c r="J34" s="18"/>
    </row>
    <row r="35" spans="1:13">
      <c r="F35" s="38"/>
    </row>
    <row r="36" spans="1:13">
      <c r="A36" s="18" t="s">
        <v>39</v>
      </c>
      <c r="F36" s="38"/>
      <c r="M36" s="38"/>
    </row>
    <row r="37" spans="1:13">
      <c r="A37" s="17" t="s">
        <v>40</v>
      </c>
      <c r="B37" s="17"/>
      <c r="D37" s="18"/>
      <c r="E37" s="18"/>
      <c r="F37" s="37">
        <v>23.85</v>
      </c>
      <c r="H37" s="21">
        <v>2688.27</v>
      </c>
      <c r="I37" s="18"/>
    </row>
    <row r="38" spans="1:13">
      <c r="A38" s="17" t="s">
        <v>41</v>
      </c>
      <c r="B38" s="17"/>
      <c r="D38" s="18"/>
      <c r="E38" s="18"/>
      <c r="F38" s="37">
        <v>30109.96</v>
      </c>
      <c r="H38" s="21">
        <v>25102.93</v>
      </c>
      <c r="I38" s="18"/>
    </row>
    <row r="39" spans="1:13">
      <c r="F39" s="20">
        <f t="shared" ref="F39" si="1">SUM(F37:F38)</f>
        <v>30133.809999999998</v>
      </c>
      <c r="G39" s="20"/>
      <c r="H39" s="20">
        <f>SUM(H37:H38)</f>
        <v>27791.200000000001</v>
      </c>
    </row>
    <row r="40" spans="1:13">
      <c r="F40" s="38"/>
    </row>
    <row r="41" spans="1:13">
      <c r="F41" s="38"/>
    </row>
  </sheetData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26"/>
  <sheetViews>
    <sheetView zoomScale="115" zoomScaleNormal="115" workbookViewId="0">
      <pane ySplit="7" topLeftCell="A8" activePane="bottomLeft" state="frozen"/>
      <selection pane="bottomLeft" activeCell="A26" sqref="A26:D26"/>
    </sheetView>
  </sheetViews>
  <sheetFormatPr defaultRowHeight="12.75"/>
  <cols>
    <col min="6" max="6" width="11.28515625" bestFit="1" customWidth="1"/>
    <col min="8" max="8" width="12" customWidth="1"/>
    <col min="10" max="10" width="11.28515625" bestFit="1" customWidth="1"/>
  </cols>
  <sheetData>
    <row r="1" spans="1:12" ht="15.75">
      <c r="A1" s="5" t="s">
        <v>3</v>
      </c>
      <c r="B1" s="6"/>
      <c r="C1" s="6"/>
      <c r="D1" s="6"/>
      <c r="E1" s="6"/>
      <c r="F1" s="6"/>
      <c r="G1" s="6"/>
      <c r="H1" s="6"/>
      <c r="I1" s="6"/>
      <c r="J1" s="6"/>
      <c r="K1" s="3"/>
    </row>
    <row r="2" spans="1:12" ht="15">
      <c r="A2" s="6"/>
      <c r="B2" s="6"/>
      <c r="C2" s="6"/>
      <c r="D2" s="6"/>
      <c r="E2" s="6"/>
      <c r="F2" s="6"/>
      <c r="G2" s="6"/>
      <c r="H2" s="6"/>
      <c r="I2" s="6"/>
      <c r="J2" s="6"/>
    </row>
    <row r="3" spans="1:12" ht="15">
      <c r="A3" s="6" t="s">
        <v>132</v>
      </c>
      <c r="B3" s="6"/>
      <c r="C3" s="6"/>
      <c r="D3" s="6"/>
      <c r="E3" s="6"/>
      <c r="F3" s="6"/>
      <c r="G3" s="6"/>
      <c r="H3" s="6"/>
      <c r="I3" s="6"/>
      <c r="J3" s="6"/>
    </row>
    <row r="4" spans="1:12" ht="1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2" ht="1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2" ht="15">
      <c r="A6" s="6"/>
      <c r="B6" s="6"/>
      <c r="C6" s="6"/>
      <c r="D6" s="6"/>
      <c r="E6" s="6"/>
      <c r="F6" s="6"/>
      <c r="G6" s="6"/>
      <c r="H6" s="6"/>
      <c r="I6" s="6"/>
      <c r="J6" s="6"/>
    </row>
    <row r="7" spans="1:12" ht="15.75">
      <c r="A7" s="5" t="s">
        <v>17</v>
      </c>
      <c r="B7" s="5"/>
      <c r="C7" s="5"/>
      <c r="D7" s="39"/>
      <c r="E7" s="6"/>
      <c r="F7" s="6">
        <v>2021</v>
      </c>
      <c r="G7" s="6"/>
      <c r="H7" s="6">
        <v>2020</v>
      </c>
      <c r="I7" s="6"/>
      <c r="J7" s="6"/>
    </row>
    <row r="8" spans="1:12" ht="15">
      <c r="A8" s="6"/>
      <c r="B8" s="6"/>
      <c r="C8" s="6"/>
      <c r="D8" s="6"/>
      <c r="E8" s="6"/>
      <c r="F8" s="6"/>
      <c r="G8" s="6"/>
      <c r="H8" s="6"/>
      <c r="I8" s="6"/>
      <c r="J8" s="6"/>
    </row>
    <row r="9" spans="1:12" ht="15">
      <c r="A9" s="6"/>
      <c r="B9" s="6"/>
      <c r="C9" s="6"/>
      <c r="D9" s="6"/>
      <c r="E9" s="6"/>
      <c r="F9" s="6"/>
      <c r="G9" s="6"/>
      <c r="H9" s="6"/>
      <c r="I9" s="6"/>
      <c r="J9" s="6"/>
    </row>
    <row r="10" spans="1:12" ht="15">
      <c r="A10" s="6" t="s">
        <v>18</v>
      </c>
      <c r="B10" s="6"/>
      <c r="C10" s="6"/>
      <c r="D10" s="6"/>
      <c r="E10" s="6"/>
      <c r="F10" s="40">
        <v>27791.200000000001</v>
      </c>
      <c r="G10" s="6"/>
      <c r="H10" s="7">
        <v>22770.29</v>
      </c>
      <c r="I10" s="6"/>
      <c r="J10" s="7"/>
    </row>
    <row r="11" spans="1:12" ht="15">
      <c r="A11" s="6" t="s">
        <v>19</v>
      </c>
      <c r="B11" s="6"/>
      <c r="C11" s="6"/>
      <c r="D11" s="6"/>
      <c r="E11" s="6"/>
      <c r="F11" s="40">
        <v>10440.07</v>
      </c>
      <c r="G11" s="6"/>
      <c r="H11" s="7">
        <v>9947.4</v>
      </c>
      <c r="I11" s="6"/>
      <c r="J11" s="7"/>
      <c r="K11" s="3"/>
    </row>
    <row r="12" spans="1:12" ht="15.75">
      <c r="A12" s="6"/>
      <c r="B12" s="6"/>
      <c r="C12" s="6"/>
      <c r="D12" s="6"/>
      <c r="E12" s="6"/>
      <c r="F12" s="9">
        <f t="shared" ref="F12" si="0">SUM(F10:F11)</f>
        <v>38231.270000000004</v>
      </c>
      <c r="G12" s="9"/>
      <c r="H12" s="9">
        <f>SUM(H10:H11)</f>
        <v>32717.690000000002</v>
      </c>
      <c r="I12" s="6"/>
      <c r="J12" s="9"/>
    </row>
    <row r="13" spans="1:12" ht="15">
      <c r="A13" s="6"/>
      <c r="B13" s="6"/>
      <c r="C13" s="6"/>
      <c r="D13" s="6"/>
      <c r="E13" s="6"/>
      <c r="F13" s="39"/>
      <c r="G13" s="6"/>
      <c r="H13" s="6"/>
      <c r="I13" s="6"/>
      <c r="J13" s="6"/>
    </row>
    <row r="14" spans="1:12" ht="15">
      <c r="A14" s="6"/>
      <c r="B14" s="6"/>
      <c r="C14" s="6"/>
      <c r="D14" s="6"/>
      <c r="E14" s="6"/>
      <c r="F14" s="39"/>
      <c r="G14" s="6"/>
      <c r="H14" s="6"/>
      <c r="I14" s="6"/>
      <c r="J14" s="6"/>
      <c r="L14" s="6"/>
    </row>
    <row r="15" spans="1:12" ht="15.75">
      <c r="A15" s="6" t="s">
        <v>20</v>
      </c>
      <c r="B15" s="6"/>
      <c r="C15" s="6"/>
      <c r="D15" s="6"/>
      <c r="E15" s="6"/>
      <c r="F15" s="40">
        <v>-8157.28</v>
      </c>
      <c r="G15" s="6"/>
      <c r="H15" s="39">
        <v>-4926.49</v>
      </c>
      <c r="I15" s="6"/>
      <c r="J15" s="5"/>
    </row>
    <row r="16" spans="1:12" ht="15.75">
      <c r="A16" s="6" t="s">
        <v>137</v>
      </c>
      <c r="B16" s="6"/>
      <c r="C16" s="6"/>
      <c r="D16" s="6"/>
      <c r="E16" s="6"/>
      <c r="F16" s="40">
        <v>59.82</v>
      </c>
      <c r="G16" s="6"/>
      <c r="H16" s="39"/>
      <c r="I16" s="6"/>
      <c r="J16" s="5"/>
    </row>
    <row r="17" spans="1:14" ht="15">
      <c r="A17" s="6"/>
      <c r="B17" s="6"/>
      <c r="C17" s="6"/>
      <c r="D17" s="6"/>
      <c r="E17" s="6"/>
      <c r="F17" s="40">
        <f>SUM(F12:F16)</f>
        <v>30133.810000000005</v>
      </c>
      <c r="G17" s="40"/>
      <c r="H17" s="40">
        <f t="shared" ref="H17" si="1">SUM(H12:H15)</f>
        <v>27791.200000000004</v>
      </c>
      <c r="I17" s="6"/>
      <c r="J17" s="6"/>
    </row>
    <row r="18" spans="1:14" ht="15">
      <c r="A18" s="6" t="s">
        <v>21</v>
      </c>
      <c r="B18" s="6"/>
      <c r="C18" s="6"/>
      <c r="D18" s="6"/>
      <c r="E18" s="6"/>
      <c r="F18" s="39"/>
      <c r="G18" s="6"/>
      <c r="H18" s="6"/>
      <c r="I18" s="6"/>
      <c r="J18" s="6"/>
    </row>
    <row r="19" spans="1:14" ht="15">
      <c r="A19" s="6"/>
      <c r="B19" s="6"/>
      <c r="C19" s="6"/>
      <c r="D19" s="6"/>
      <c r="E19" s="6"/>
      <c r="F19" s="39"/>
      <c r="G19" s="6"/>
      <c r="H19" s="6"/>
      <c r="I19" s="6"/>
      <c r="J19" s="6"/>
    </row>
    <row r="20" spans="1:14" ht="15">
      <c r="A20" s="6" t="s">
        <v>135</v>
      </c>
      <c r="B20" s="6"/>
      <c r="C20" s="6"/>
      <c r="D20" s="6"/>
      <c r="E20" s="6"/>
      <c r="F20" s="40">
        <v>23.85</v>
      </c>
      <c r="G20" s="6"/>
      <c r="H20" s="7">
        <v>2688.27</v>
      </c>
      <c r="I20" s="6"/>
      <c r="J20" s="6"/>
    </row>
    <row r="21" spans="1:14" ht="15">
      <c r="A21" s="6" t="s">
        <v>136</v>
      </c>
      <c r="B21" s="6"/>
      <c r="C21" s="6"/>
      <c r="D21" s="6"/>
      <c r="E21" s="6"/>
      <c r="F21" s="40">
        <v>30109.96</v>
      </c>
      <c r="G21" s="6"/>
      <c r="H21" s="7">
        <v>25102.93</v>
      </c>
      <c r="I21" s="6"/>
      <c r="J21" s="6"/>
    </row>
    <row r="22" spans="1:14" ht="15.75">
      <c r="A22" s="6"/>
      <c r="B22" s="6"/>
      <c r="C22" s="6"/>
      <c r="D22" s="6"/>
      <c r="E22" s="6"/>
      <c r="F22" s="9">
        <f t="shared" ref="F22" si="2">SUM(F20:F21)</f>
        <v>30133.809999999998</v>
      </c>
      <c r="G22" s="9"/>
      <c r="H22" s="9">
        <f>SUM(H20:H21)</f>
        <v>27791.200000000001</v>
      </c>
      <c r="I22" s="6"/>
      <c r="J22" s="5"/>
    </row>
    <row r="23" spans="1:14" ht="15">
      <c r="A23" s="6"/>
      <c r="B23" s="6"/>
      <c r="C23" s="6"/>
      <c r="D23" s="6"/>
      <c r="E23" s="6"/>
      <c r="F23" s="40"/>
      <c r="G23" s="40"/>
      <c r="H23" s="40"/>
      <c r="I23" s="6"/>
      <c r="J23" s="6"/>
    </row>
    <row r="24" spans="1:14" ht="15">
      <c r="A24" s="6"/>
      <c r="B24" s="6"/>
      <c r="C24" s="6"/>
      <c r="D24" s="6"/>
      <c r="E24" s="6"/>
      <c r="F24" s="40"/>
      <c r="G24" s="6"/>
      <c r="H24" s="7"/>
      <c r="I24" s="6"/>
      <c r="J24" s="6"/>
      <c r="N24" t="s">
        <v>26</v>
      </c>
    </row>
    <row r="25" spans="1:14" ht="15">
      <c r="A25" s="10"/>
      <c r="B25" s="6"/>
      <c r="C25" s="6"/>
      <c r="D25" s="6"/>
      <c r="E25" s="6"/>
      <c r="F25" s="6"/>
      <c r="G25" s="6"/>
      <c r="H25" s="6"/>
      <c r="I25" s="6"/>
      <c r="J25" s="6"/>
    </row>
    <row r="26" spans="1:14" ht="15.75">
      <c r="A26" s="6"/>
      <c r="B26" s="6"/>
      <c r="C26" s="6"/>
      <c r="D26" s="6"/>
      <c r="E26" s="6"/>
      <c r="F26" s="9" t="s">
        <v>26</v>
      </c>
      <c r="G26" s="9"/>
      <c r="H26" s="9" t="s">
        <v>26</v>
      </c>
      <c r="I26" s="6"/>
      <c r="J26" s="6"/>
    </row>
  </sheetData>
  <phoneticPr fontId="2" type="noConversion"/>
  <pageMargins left="0.75" right="0.75" top="1" bottom="1" header="0.5" footer="0.5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CB 2020.2021 Analysis</vt:lpstr>
      <vt:lpstr>Cashbook2020.2021</vt:lpstr>
      <vt:lpstr>OS CHQS</vt:lpstr>
      <vt:lpstr>VAT</vt:lpstr>
      <vt:lpstr>Report 2021</vt:lpstr>
      <vt:lpstr>Recon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</dc:creator>
  <cp:lastModifiedBy>LORRAINE JONES</cp:lastModifiedBy>
  <cp:lastPrinted>2021-04-16T13:50:17Z</cp:lastPrinted>
  <dcterms:created xsi:type="dcterms:W3CDTF">2016-02-29T11:36:47Z</dcterms:created>
  <dcterms:modified xsi:type="dcterms:W3CDTF">2021-04-16T13:50:22Z</dcterms:modified>
</cp:coreProperties>
</file>